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730" windowHeight="9390" activeTab="0"/>
  </bookViews>
  <sheets>
    <sheet name="申込書" sheetId="1" r:id="rId1"/>
    <sheet name="Sheet1" sheetId="2" r:id="rId2"/>
    <sheet name="カレンダー" sheetId="3" state="hidden" r:id="rId3"/>
  </sheets>
  <definedNames>
    <definedName name="_xlnm._FilterDatabase" localSheetId="2" hidden="1">'カレンダー'!$A$1:$J$366</definedName>
    <definedName name="_xlfn.IFERROR" hidden="1">#NAME?</definedName>
    <definedName name="_xlnm.Print_Area" localSheetId="0">'申込書'!$A$1:$AT$37</definedName>
  </definedNames>
  <calcPr fullCalcOnLoad="1"/>
</workbook>
</file>

<file path=xl/sharedStrings.xml><?xml version="1.0" encoding="utf-8"?>
<sst xmlns="http://schemas.openxmlformats.org/spreadsheetml/2006/main" count="1977" uniqueCount="550">
  <si>
    <t>宇部市体育施設・都市公園利用申込書</t>
  </si>
  <si>
    <t>許可番号　　　　　　　　　　　</t>
  </si>
  <si>
    <t>申請者名</t>
  </si>
  <si>
    <t>　以下のとおり宇部市体育施設・都市公園の利用を申し込みます。</t>
  </si>
  <si>
    <t>電話番号</t>
  </si>
  <si>
    <t>施設の名称</t>
  </si>
  <si>
    <t>目　　　　的</t>
  </si>
  <si>
    <t>月　　日</t>
  </si>
  <si>
    <t>曜日</t>
  </si>
  <si>
    <t>利用時間</t>
  </si>
  <si>
    <t>利用場所等</t>
  </si>
  <si>
    <t>電気料</t>
  </si>
  <si>
    <t>時</t>
  </si>
  <si>
    <t>～</t>
  </si>
  <si>
    <t>時</t>
  </si>
  <si>
    <t>～</t>
  </si>
  <si>
    <t>01</t>
  </si>
  <si>
    <t>月</t>
  </si>
  <si>
    <t>a</t>
  </si>
  <si>
    <t>17</t>
  </si>
  <si>
    <t>02</t>
  </si>
  <si>
    <t>a</t>
  </si>
  <si>
    <t>03</t>
  </si>
  <si>
    <t>b</t>
  </si>
  <si>
    <t>18</t>
  </si>
  <si>
    <t>04</t>
  </si>
  <si>
    <t>b</t>
  </si>
  <si>
    <t>18</t>
  </si>
  <si>
    <t>05</t>
  </si>
  <si>
    <t>c</t>
  </si>
  <si>
    <t>19</t>
  </si>
  <si>
    <t>06</t>
  </si>
  <si>
    <t>19</t>
  </si>
  <si>
    <t>07</t>
  </si>
  <si>
    <t>08</t>
  </si>
  <si>
    <t>c</t>
  </si>
  <si>
    <t>平日</t>
  </si>
  <si>
    <t>09</t>
  </si>
  <si>
    <t>休日</t>
  </si>
  <si>
    <t>10</t>
  </si>
  <si>
    <t>a</t>
  </si>
  <si>
    <t>17</t>
  </si>
  <si>
    <t>11</t>
  </si>
  <si>
    <t>12</t>
  </si>
  <si>
    <t>ソフトテニス</t>
  </si>
  <si>
    <t>会議室1</t>
  </si>
  <si>
    <t>会議室3</t>
  </si>
  <si>
    <t>会議室2</t>
  </si>
  <si>
    <t>利用券枚数</t>
  </si>
  <si>
    <t>枚数</t>
  </si>
  <si>
    <t>0101</t>
  </si>
  <si>
    <t>0102</t>
  </si>
  <si>
    <t>火</t>
  </si>
  <si>
    <t>0103</t>
  </si>
  <si>
    <t>水</t>
  </si>
  <si>
    <t>0104</t>
  </si>
  <si>
    <t>木</t>
  </si>
  <si>
    <t>0105</t>
  </si>
  <si>
    <t>金</t>
  </si>
  <si>
    <t>0106</t>
  </si>
  <si>
    <t>土</t>
  </si>
  <si>
    <t>0107</t>
  </si>
  <si>
    <t>日</t>
  </si>
  <si>
    <t>0108</t>
  </si>
  <si>
    <t>0109</t>
  </si>
  <si>
    <t>0110</t>
  </si>
  <si>
    <t>0111</t>
  </si>
  <si>
    <t>0112</t>
  </si>
  <si>
    <t>0113</t>
  </si>
  <si>
    <t>0114</t>
  </si>
  <si>
    <t>0115</t>
  </si>
  <si>
    <t>月</t>
  </si>
  <si>
    <t>0116</t>
  </si>
  <si>
    <t>0117</t>
  </si>
  <si>
    <t>0118</t>
  </si>
  <si>
    <t>0119</t>
  </si>
  <si>
    <t>0120</t>
  </si>
  <si>
    <t>0121</t>
  </si>
  <si>
    <t>0122</t>
  </si>
  <si>
    <t>0123</t>
  </si>
  <si>
    <t>0124</t>
  </si>
  <si>
    <t>0125</t>
  </si>
  <si>
    <t>0126</t>
  </si>
  <si>
    <t>0127</t>
  </si>
  <si>
    <t>0128</t>
  </si>
  <si>
    <t xml:space="preserve">    </t>
  </si>
  <si>
    <t>0129</t>
  </si>
  <si>
    <t>0130</t>
  </si>
  <si>
    <t>0131</t>
  </si>
  <si>
    <t>0201</t>
  </si>
  <si>
    <t xml:space="preserve">   </t>
  </si>
  <si>
    <t>0202</t>
  </si>
  <si>
    <t>0203</t>
  </si>
  <si>
    <t>0204</t>
  </si>
  <si>
    <t>0205</t>
  </si>
  <si>
    <t>0206</t>
  </si>
  <si>
    <t>0207</t>
  </si>
  <si>
    <t>0208</t>
  </si>
  <si>
    <t>0209</t>
  </si>
  <si>
    <t>0210</t>
  </si>
  <si>
    <t>0211</t>
  </si>
  <si>
    <t>0212</t>
  </si>
  <si>
    <t>0213</t>
  </si>
  <si>
    <t>0214</t>
  </si>
  <si>
    <t>0215</t>
  </si>
  <si>
    <t>0216</t>
  </si>
  <si>
    <t>0217</t>
  </si>
  <si>
    <t>0218</t>
  </si>
  <si>
    <t>0219</t>
  </si>
  <si>
    <t>0220</t>
  </si>
  <si>
    <t>0221</t>
  </si>
  <si>
    <t>0222</t>
  </si>
  <si>
    <t>0223</t>
  </si>
  <si>
    <t>0224</t>
  </si>
  <si>
    <t>0225</t>
  </si>
  <si>
    <t>0226</t>
  </si>
  <si>
    <t>0227</t>
  </si>
  <si>
    <t>0228</t>
  </si>
  <si>
    <t>0301</t>
  </si>
  <si>
    <t>0302</t>
  </si>
  <si>
    <t>0303</t>
  </si>
  <si>
    <t>0304</t>
  </si>
  <si>
    <t>0305</t>
  </si>
  <si>
    <t>0306</t>
  </si>
  <si>
    <t>0307</t>
  </si>
  <si>
    <t>0308</t>
  </si>
  <si>
    <t>0309</t>
  </si>
  <si>
    <t>0310</t>
  </si>
  <si>
    <t>0311</t>
  </si>
  <si>
    <t>0312</t>
  </si>
  <si>
    <t>0313</t>
  </si>
  <si>
    <t>0314</t>
  </si>
  <si>
    <t>0315</t>
  </si>
  <si>
    <t>0316</t>
  </si>
  <si>
    <t>0317</t>
  </si>
  <si>
    <t>0318</t>
  </si>
  <si>
    <t>0319</t>
  </si>
  <si>
    <t>0320</t>
  </si>
  <si>
    <t>0321</t>
  </si>
  <si>
    <t>0322</t>
  </si>
  <si>
    <t>0323</t>
  </si>
  <si>
    <t>0324</t>
  </si>
  <si>
    <t>0325</t>
  </si>
  <si>
    <t>0326</t>
  </si>
  <si>
    <t>0327</t>
  </si>
  <si>
    <t>0328</t>
  </si>
  <si>
    <t>0329</t>
  </si>
  <si>
    <t>0330</t>
  </si>
  <si>
    <t>0331</t>
  </si>
  <si>
    <t>0401</t>
  </si>
  <si>
    <t>0402</t>
  </si>
  <si>
    <t>0403</t>
  </si>
  <si>
    <t>0404</t>
  </si>
  <si>
    <t>0405</t>
  </si>
  <si>
    <t>0406</t>
  </si>
  <si>
    <t>0407</t>
  </si>
  <si>
    <t>0408</t>
  </si>
  <si>
    <t>0409</t>
  </si>
  <si>
    <t>0410</t>
  </si>
  <si>
    <t>0411</t>
  </si>
  <si>
    <t>0412</t>
  </si>
  <si>
    <t>0413</t>
  </si>
  <si>
    <t>0414</t>
  </si>
  <si>
    <t>0415</t>
  </si>
  <si>
    <t>0416</t>
  </si>
  <si>
    <t>0417</t>
  </si>
  <si>
    <t>0418</t>
  </si>
  <si>
    <t>0419</t>
  </si>
  <si>
    <t>0420</t>
  </si>
  <si>
    <t>0421</t>
  </si>
  <si>
    <t>0422</t>
  </si>
  <si>
    <t>0423</t>
  </si>
  <si>
    <t>0424</t>
  </si>
  <si>
    <t>0425</t>
  </si>
  <si>
    <t>0426</t>
  </si>
  <si>
    <t>0427</t>
  </si>
  <si>
    <t>0428</t>
  </si>
  <si>
    <t>0429</t>
  </si>
  <si>
    <t>0430</t>
  </si>
  <si>
    <t>0501</t>
  </si>
  <si>
    <t>0502</t>
  </si>
  <si>
    <t>0503</t>
  </si>
  <si>
    <t>0504</t>
  </si>
  <si>
    <t>みどりの日</t>
  </si>
  <si>
    <t>0505</t>
  </si>
  <si>
    <t>こどもの日</t>
  </si>
  <si>
    <t>0506</t>
  </si>
  <si>
    <t>0507</t>
  </si>
  <si>
    <t>0508</t>
  </si>
  <si>
    <t>0509</t>
  </si>
  <si>
    <t>0510</t>
  </si>
  <si>
    <t>0511</t>
  </si>
  <si>
    <t>0512</t>
  </si>
  <si>
    <t>0513</t>
  </si>
  <si>
    <t>0514</t>
  </si>
  <si>
    <t>0515</t>
  </si>
  <si>
    <t>0516</t>
  </si>
  <si>
    <t>0517</t>
  </si>
  <si>
    <t>0518</t>
  </si>
  <si>
    <t>0519</t>
  </si>
  <si>
    <t>0520</t>
  </si>
  <si>
    <t>0521</t>
  </si>
  <si>
    <t>0522</t>
  </si>
  <si>
    <t>0523</t>
  </si>
  <si>
    <t>0524</t>
  </si>
  <si>
    <t>0525</t>
  </si>
  <si>
    <t>0526</t>
  </si>
  <si>
    <t>0527</t>
  </si>
  <si>
    <t>0528</t>
  </si>
  <si>
    <t>0529</t>
  </si>
  <si>
    <t>0530</t>
  </si>
  <si>
    <t>0531</t>
  </si>
  <si>
    <t>0601</t>
  </si>
  <si>
    <t>0602</t>
  </si>
  <si>
    <t>0603</t>
  </si>
  <si>
    <t>0604</t>
  </si>
  <si>
    <t>0605</t>
  </si>
  <si>
    <t>0606</t>
  </si>
  <si>
    <t>0607</t>
  </si>
  <si>
    <t>0608</t>
  </si>
  <si>
    <t>0609</t>
  </si>
  <si>
    <t>0610</t>
  </si>
  <si>
    <t>0611</t>
  </si>
  <si>
    <t>0612</t>
  </si>
  <si>
    <t>0613</t>
  </si>
  <si>
    <t>0614</t>
  </si>
  <si>
    <t>0615</t>
  </si>
  <si>
    <t>0616</t>
  </si>
  <si>
    <t>0617</t>
  </si>
  <si>
    <t>0618</t>
  </si>
  <si>
    <t>0619</t>
  </si>
  <si>
    <t>0620</t>
  </si>
  <si>
    <t>0621</t>
  </si>
  <si>
    <t>0622</t>
  </si>
  <si>
    <t>0623</t>
  </si>
  <si>
    <t>0624</t>
  </si>
  <si>
    <t>0625</t>
  </si>
  <si>
    <t>0626</t>
  </si>
  <si>
    <t>0627</t>
  </si>
  <si>
    <t>0628</t>
  </si>
  <si>
    <t>0629</t>
  </si>
  <si>
    <t>0630</t>
  </si>
  <si>
    <t>0701</t>
  </si>
  <si>
    <t>0702</t>
  </si>
  <si>
    <t>0703</t>
  </si>
  <si>
    <t>0704</t>
  </si>
  <si>
    <t>0705</t>
  </si>
  <si>
    <t>0706</t>
  </si>
  <si>
    <t>0707</t>
  </si>
  <si>
    <t>0708</t>
  </si>
  <si>
    <t>0709</t>
  </si>
  <si>
    <t>0710</t>
  </si>
  <si>
    <t>0711</t>
  </si>
  <si>
    <t>0712</t>
  </si>
  <si>
    <t>0713</t>
  </si>
  <si>
    <t>0714</t>
  </si>
  <si>
    <t>0715</t>
  </si>
  <si>
    <t>0716</t>
  </si>
  <si>
    <t>0717</t>
  </si>
  <si>
    <t>0718</t>
  </si>
  <si>
    <t>0719</t>
  </si>
  <si>
    <t>0720</t>
  </si>
  <si>
    <t>0721</t>
  </si>
  <si>
    <t>0722</t>
  </si>
  <si>
    <t>0723</t>
  </si>
  <si>
    <t>0724</t>
  </si>
  <si>
    <t>0725</t>
  </si>
  <si>
    <t>0726</t>
  </si>
  <si>
    <t>0727</t>
  </si>
  <si>
    <t>0728</t>
  </si>
  <si>
    <t>0729</t>
  </si>
  <si>
    <t>0730</t>
  </si>
  <si>
    <t>0731</t>
  </si>
  <si>
    <t>0801</t>
  </si>
  <si>
    <t>0802</t>
  </si>
  <si>
    <t>0803</t>
  </si>
  <si>
    <t>0804</t>
  </si>
  <si>
    <t>0805</t>
  </si>
  <si>
    <t>0806</t>
  </si>
  <si>
    <t>0807</t>
  </si>
  <si>
    <t>0808</t>
  </si>
  <si>
    <t>0809</t>
  </si>
  <si>
    <t>0810</t>
  </si>
  <si>
    <t>0811</t>
  </si>
  <si>
    <t>0812</t>
  </si>
  <si>
    <t>0813</t>
  </si>
  <si>
    <t>0814</t>
  </si>
  <si>
    <t>0815</t>
  </si>
  <si>
    <t>0816</t>
  </si>
  <si>
    <t>0817</t>
  </si>
  <si>
    <t>0818</t>
  </si>
  <si>
    <t>0819</t>
  </si>
  <si>
    <t>0820</t>
  </si>
  <si>
    <t>0821</t>
  </si>
  <si>
    <t>0822</t>
  </si>
  <si>
    <t>0823</t>
  </si>
  <si>
    <t>0824</t>
  </si>
  <si>
    <t>0825</t>
  </si>
  <si>
    <t>0826</t>
  </si>
  <si>
    <t>0827</t>
  </si>
  <si>
    <t>0828</t>
  </si>
  <si>
    <t>0829</t>
  </si>
  <si>
    <t>0830</t>
  </si>
  <si>
    <t>0831</t>
  </si>
  <si>
    <t>0901</t>
  </si>
  <si>
    <t>0902</t>
  </si>
  <si>
    <t>0903</t>
  </si>
  <si>
    <t>0904</t>
  </si>
  <si>
    <t>0905</t>
  </si>
  <si>
    <t>0906</t>
  </si>
  <si>
    <t>0907</t>
  </si>
  <si>
    <t>0908</t>
  </si>
  <si>
    <t>0909</t>
  </si>
  <si>
    <t>0910</t>
  </si>
  <si>
    <t>0911</t>
  </si>
  <si>
    <t>0912</t>
  </si>
  <si>
    <t>0913</t>
  </si>
  <si>
    <t>0914</t>
  </si>
  <si>
    <t>0915</t>
  </si>
  <si>
    <t>0916</t>
  </si>
  <si>
    <t>0917</t>
  </si>
  <si>
    <t>0918</t>
  </si>
  <si>
    <t>0919</t>
  </si>
  <si>
    <t>0920</t>
  </si>
  <si>
    <t>0921</t>
  </si>
  <si>
    <t>0922</t>
  </si>
  <si>
    <t>0923</t>
  </si>
  <si>
    <t>0924</t>
  </si>
  <si>
    <t>0925</t>
  </si>
  <si>
    <t>0926</t>
  </si>
  <si>
    <t>0927</t>
  </si>
  <si>
    <t>0928</t>
  </si>
  <si>
    <t>0929</t>
  </si>
  <si>
    <t>0930</t>
  </si>
  <si>
    <t>1001</t>
  </si>
  <si>
    <t>1002</t>
  </si>
  <si>
    <t>1003</t>
  </si>
  <si>
    <t>1004</t>
  </si>
  <si>
    <t>1005</t>
  </si>
  <si>
    <t>1006</t>
  </si>
  <si>
    <t>1007</t>
  </si>
  <si>
    <t>1008</t>
  </si>
  <si>
    <t>1009</t>
  </si>
  <si>
    <t>1010</t>
  </si>
  <si>
    <t>1011</t>
  </si>
  <si>
    <t>1012</t>
  </si>
  <si>
    <t>1013</t>
  </si>
  <si>
    <t>1014</t>
  </si>
  <si>
    <t>1015</t>
  </si>
  <si>
    <t>1016</t>
  </si>
  <si>
    <t>1017</t>
  </si>
  <si>
    <t>1018</t>
  </si>
  <si>
    <t>1019</t>
  </si>
  <si>
    <t>1020</t>
  </si>
  <si>
    <t>1021</t>
  </si>
  <si>
    <t>1022</t>
  </si>
  <si>
    <t>1023</t>
  </si>
  <si>
    <t>1024</t>
  </si>
  <si>
    <t>1025</t>
  </si>
  <si>
    <t>1026</t>
  </si>
  <si>
    <t>1027</t>
  </si>
  <si>
    <t>1028</t>
  </si>
  <si>
    <t>1029</t>
  </si>
  <si>
    <t>1030</t>
  </si>
  <si>
    <t>1031</t>
  </si>
  <si>
    <t>1101</t>
  </si>
  <si>
    <t>1102</t>
  </si>
  <si>
    <t>1103</t>
  </si>
  <si>
    <t>文化の日</t>
  </si>
  <si>
    <t>1104</t>
  </si>
  <si>
    <t>1105</t>
  </si>
  <si>
    <t>1106</t>
  </si>
  <si>
    <t>1107</t>
  </si>
  <si>
    <t>1108</t>
  </si>
  <si>
    <t>1109</t>
  </si>
  <si>
    <t>1110</t>
  </si>
  <si>
    <t>1111</t>
  </si>
  <si>
    <t>1112</t>
  </si>
  <si>
    <t>1113</t>
  </si>
  <si>
    <t>1114</t>
  </si>
  <si>
    <t>1115</t>
  </si>
  <si>
    <t>1116</t>
  </si>
  <si>
    <t>1117</t>
  </si>
  <si>
    <t>1118</t>
  </si>
  <si>
    <t>1119</t>
  </si>
  <si>
    <t>1120</t>
  </si>
  <si>
    <t>1121</t>
  </si>
  <si>
    <t>1122</t>
  </si>
  <si>
    <t>1123</t>
  </si>
  <si>
    <t>勤労感謝の日</t>
  </si>
  <si>
    <t>1124</t>
  </si>
  <si>
    <t>1125</t>
  </si>
  <si>
    <t>1126</t>
  </si>
  <si>
    <t>1127</t>
  </si>
  <si>
    <t>1128</t>
  </si>
  <si>
    <t>1129</t>
  </si>
  <si>
    <t>1130</t>
  </si>
  <si>
    <t>1201</t>
  </si>
  <si>
    <t>1202</t>
  </si>
  <si>
    <t>1203</t>
  </si>
  <si>
    <t>1204</t>
  </si>
  <si>
    <t>1205</t>
  </si>
  <si>
    <t>1206</t>
  </si>
  <si>
    <t>1207</t>
  </si>
  <si>
    <t>1208</t>
  </si>
  <si>
    <t>1209</t>
  </si>
  <si>
    <t>1210</t>
  </si>
  <si>
    <t>1211</t>
  </si>
  <si>
    <t>1212</t>
  </si>
  <si>
    <t>1213</t>
  </si>
  <si>
    <t>1214</t>
  </si>
  <si>
    <t>1215</t>
  </si>
  <si>
    <t>1216</t>
  </si>
  <si>
    <t>1217</t>
  </si>
  <si>
    <t>1218</t>
  </si>
  <si>
    <t>1219</t>
  </si>
  <si>
    <t>1220</t>
  </si>
  <si>
    <t>1221</t>
  </si>
  <si>
    <t>1222</t>
  </si>
  <si>
    <t>1223</t>
  </si>
  <si>
    <t>1224</t>
  </si>
  <si>
    <t>1225</t>
  </si>
  <si>
    <t>1226</t>
  </si>
  <si>
    <t>1227</t>
  </si>
  <si>
    <t>1228</t>
  </si>
  <si>
    <t>1229</t>
  </si>
  <si>
    <t>1230</t>
  </si>
  <si>
    <t>券種1</t>
  </si>
  <si>
    <t>券種2</t>
  </si>
  <si>
    <t>券種3</t>
  </si>
  <si>
    <t>屋外コート</t>
  </si>
  <si>
    <t>屋根付きコート</t>
  </si>
  <si>
    <t>センターコート</t>
  </si>
  <si>
    <t>面数</t>
  </si>
  <si>
    <t>枚数</t>
  </si>
  <si>
    <t>利用券小計</t>
  </si>
  <si>
    <t>テニス</t>
  </si>
  <si>
    <t>照明券合計</t>
  </si>
  <si>
    <t>利用券小計</t>
  </si>
  <si>
    <t>券種</t>
  </si>
  <si>
    <t>回数券</t>
  </si>
  <si>
    <t>合計</t>
  </si>
  <si>
    <t>一般屋外コート平日</t>
  </si>
  <si>
    <t>一般屋外コート休日</t>
  </si>
  <si>
    <t>一般センターコート平日</t>
  </si>
  <si>
    <t>一般センターコート休日</t>
  </si>
  <si>
    <t>高校生以下屋外コート平日</t>
  </si>
  <si>
    <t>高校生以下屋外コート休日</t>
  </si>
  <si>
    <t>一般時間指定割引</t>
  </si>
  <si>
    <t>うちわけ</t>
  </si>
  <si>
    <t>一般屋根付きコート平日</t>
  </si>
  <si>
    <t>一般屋根付きコート休日</t>
  </si>
  <si>
    <t>照明券</t>
  </si>
  <si>
    <t>高校生以下センターコート平日</t>
  </si>
  <si>
    <t>高校生以下センターコート休日</t>
  </si>
  <si>
    <t>利用区分</t>
  </si>
  <si>
    <t>おとな</t>
  </si>
  <si>
    <t>高校生以下</t>
  </si>
  <si>
    <t>※どちらかに○をつけてください。</t>
  </si>
  <si>
    <t>利用
人数</t>
  </si>
  <si>
    <t>会議室1平日</t>
  </si>
  <si>
    <t>会議室1休日</t>
  </si>
  <si>
    <t>会議室2平日</t>
  </si>
  <si>
    <t>会議室2休日</t>
  </si>
  <si>
    <t>会議室3平日</t>
  </si>
  <si>
    <t>会議室3休日</t>
  </si>
  <si>
    <t>会議室1冷暖房</t>
  </si>
  <si>
    <t>会議室2冷暖房</t>
  </si>
  <si>
    <t>会議室3冷暖房</t>
  </si>
  <si>
    <t>年</t>
  </si>
  <si>
    <t>月</t>
  </si>
  <si>
    <t>日</t>
  </si>
  <si>
    <t xml:space="preserve"> 団 体 名</t>
  </si>
  <si>
    <t/>
  </si>
  <si>
    <t>高校生以下屋根付きコート平日</t>
  </si>
  <si>
    <t>高校生以下屋根付きコート休日</t>
  </si>
  <si>
    <t>企業・営利目的での利用</t>
  </si>
  <si>
    <t>小計</t>
  </si>
  <si>
    <t>日
時</t>
  </si>
  <si>
    <t>※会議室のエアコンを使用する場合は電気料の</t>
  </si>
  <si>
    <t>枚数欄に使用する時間（枚数）をご記入ください。</t>
  </si>
  <si>
    <t>　</t>
  </si>
  <si>
    <t>（内容）</t>
  </si>
  <si>
    <t>利用券</t>
  </si>
  <si>
    <t>利用券
単価</t>
  </si>
  <si>
    <t>利用券
単価</t>
  </si>
  <si>
    <t>水</t>
  </si>
  <si>
    <t>木</t>
  </si>
  <si>
    <t>日</t>
  </si>
  <si>
    <t>土</t>
  </si>
  <si>
    <t>金</t>
  </si>
  <si>
    <t>木</t>
  </si>
  <si>
    <t>火</t>
  </si>
  <si>
    <t>水</t>
  </si>
  <si>
    <t>水</t>
  </si>
  <si>
    <t>月</t>
  </si>
  <si>
    <t>日</t>
  </si>
  <si>
    <t>土</t>
  </si>
  <si>
    <t>金</t>
  </si>
  <si>
    <t>水</t>
  </si>
  <si>
    <t>火</t>
  </si>
  <si>
    <t>月</t>
  </si>
  <si>
    <t>日</t>
  </si>
  <si>
    <t>休日</t>
  </si>
  <si>
    <t>平日</t>
  </si>
  <si>
    <t>月祝</t>
  </si>
  <si>
    <t>木祝</t>
  </si>
  <si>
    <t>金祝</t>
  </si>
  <si>
    <t>元日</t>
  </si>
  <si>
    <t>成人の日</t>
  </si>
  <si>
    <t>建国記念の日</t>
  </si>
  <si>
    <t>春分の日</t>
  </si>
  <si>
    <t>昭和の日</t>
  </si>
  <si>
    <t>憲法記念日</t>
  </si>
  <si>
    <t>こどもの日振替</t>
  </si>
  <si>
    <t>海の日</t>
  </si>
  <si>
    <t>山の日</t>
  </si>
  <si>
    <t>敬老の日</t>
  </si>
  <si>
    <t>秋分の日</t>
  </si>
  <si>
    <t>体育の日</t>
  </si>
  <si>
    <t>時</t>
  </si>
  <si>
    <t>中央公園テニスコート</t>
  </si>
  <si>
    <t>天皇誕生日</t>
  </si>
  <si>
    <t>880</t>
  </si>
  <si>
    <t>1050</t>
  </si>
  <si>
    <t>1320</t>
  </si>
  <si>
    <t>1580</t>
  </si>
  <si>
    <t>1580</t>
  </si>
  <si>
    <t>610</t>
  </si>
  <si>
    <t>550</t>
  </si>
  <si>
    <t>440</t>
  </si>
  <si>
    <t>520</t>
  </si>
  <si>
    <t>660</t>
  </si>
  <si>
    <t>790</t>
  </si>
  <si>
    <t>1231</t>
  </si>
  <si>
    <t>金祝</t>
  </si>
  <si>
    <t>月祝</t>
  </si>
  <si>
    <t>水祝</t>
  </si>
  <si>
    <t>申請に当たって、次の内容を確認の上、□に✓を記入してください。
□　宇部市暴力団排除条例（平成23年条例第19号）第7条の規定に基づき、暴力団を利することとなる活動に使用しないことを誓約します。
また、誓約事項に反する場合は、この申請を却下され、又は使用の許可を取り消されることを承諾します。</t>
  </si>
  <si>
    <t>金祝</t>
  </si>
  <si>
    <t>土祝</t>
  </si>
  <si>
    <t>木祝</t>
  </si>
  <si>
    <t>日祝</t>
  </si>
  <si>
    <t>建国記念の日振替</t>
  </si>
  <si>
    <t>0229</t>
  </si>
  <si>
    <t>日祝</t>
  </si>
  <si>
    <t>山の日振替</t>
  </si>
  <si>
    <t>月祝</t>
  </si>
  <si>
    <t>秋分の日振替</t>
  </si>
  <si>
    <t>スポーツの日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</si>
</sst>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枚&quot;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5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name val="ＭＳ Ｐ明朝"/>
      <family val="1"/>
    </font>
    <font>
      <sz val="6"/>
      <name val="ＭＳ Ｐゴシック"/>
      <family val="3"/>
    </font>
    <font>
      <b/>
      <u val="single"/>
      <sz val="12"/>
      <name val="ＭＳ Ｐ明朝"/>
      <family val="1"/>
    </font>
    <font>
      <b/>
      <sz val="12"/>
      <name val="ＭＳ Ｐ明朝"/>
      <family val="1"/>
    </font>
    <font>
      <b/>
      <sz val="11"/>
      <name val="ＭＳ Ｐ明朝"/>
      <family val="1"/>
    </font>
    <font>
      <b/>
      <sz val="10"/>
      <name val="ＭＳ Ｐ明朝"/>
      <family val="1"/>
    </font>
    <font>
      <sz val="6"/>
      <name val="ＭＳ 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u val="single"/>
      <sz val="10"/>
      <name val="ＭＳ Ｐ明朝"/>
      <family val="1"/>
    </font>
    <font>
      <sz val="10"/>
      <name val="メイリオ"/>
      <family val="3"/>
    </font>
    <font>
      <sz val="10"/>
      <color indexed="8"/>
      <name val="メイリオ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メイリオ"/>
      <family val="3"/>
    </font>
    <font>
      <sz val="10"/>
      <color indexed="30"/>
      <name val="メイリオ"/>
      <family val="3"/>
    </font>
    <font>
      <sz val="9"/>
      <name val="Meiryo U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0"/>
      <color rgb="FFFF0000"/>
      <name val="メイリオ"/>
      <family val="3"/>
    </font>
    <font>
      <sz val="10"/>
      <color rgb="FF0070C0"/>
      <name val="メイリオ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0" tint="-0.04997999966144562"/>
        <bgColor indexed="64"/>
      </patternFill>
    </fill>
  </fills>
  <borders count="8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tted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dashed"/>
      <right style="thin"/>
      <top style="thin"/>
      <bottom style="double"/>
    </border>
    <border>
      <left style="dotted"/>
      <right>
        <color indexed="63"/>
      </right>
      <top style="thin"/>
      <bottom style="double"/>
    </border>
    <border>
      <left style="dotted"/>
      <right style="medium"/>
      <top style="thin"/>
      <bottom style="double"/>
    </border>
    <border>
      <left style="dashed"/>
      <right style="thin"/>
      <top style="double"/>
      <bottom style="thin"/>
    </border>
    <border>
      <left style="dotted"/>
      <right>
        <color indexed="63"/>
      </right>
      <top>
        <color indexed="63"/>
      </top>
      <bottom style="thin"/>
    </border>
    <border>
      <left style="dotted"/>
      <right style="medium"/>
      <top>
        <color indexed="63"/>
      </top>
      <bottom style="thin"/>
    </border>
    <border>
      <left style="dashed"/>
      <right style="thin"/>
      <top style="thin"/>
      <bottom style="thin"/>
    </border>
    <border>
      <left style="dotted"/>
      <right>
        <color indexed="63"/>
      </right>
      <top style="thin"/>
      <bottom style="thin"/>
    </border>
    <border>
      <left style="dashed"/>
      <right style="medium"/>
      <top>
        <color indexed="63"/>
      </top>
      <bottom style="thin"/>
    </border>
    <border>
      <left style="dotted"/>
      <right>
        <color indexed="63"/>
      </right>
      <top style="thin"/>
      <bottom>
        <color indexed="63"/>
      </bottom>
    </border>
    <border>
      <left style="dotted"/>
      <right style="thin"/>
      <top style="double"/>
      <bottom style="medium"/>
    </border>
    <border>
      <left style="dotted"/>
      <right style="medium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dashed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dashed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dashed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dotted"/>
      <top style="double"/>
      <bottom style="medium"/>
    </border>
    <border>
      <left>
        <color indexed="63"/>
      </left>
      <right style="hair"/>
      <top style="thin"/>
      <bottom style="thin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ashed"/>
      <top style="double"/>
      <bottom>
        <color indexed="63"/>
      </bottom>
    </border>
    <border>
      <left style="medium"/>
      <right>
        <color indexed="63"/>
      </right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hair"/>
      <top style="double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ashed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ashed"/>
      <top style="thin"/>
      <bottom style="double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" fillId="0" borderId="0">
      <alignment vertical="center"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277">
    <xf numFmtId="0" fontId="0" fillId="0" borderId="0" xfId="0" applyFont="1" applyAlignment="1">
      <alignment vertical="center"/>
    </xf>
    <xf numFmtId="0" fontId="0" fillId="0" borderId="0" xfId="0" applyNumberFormat="1" applyAlignment="1">
      <alignment vertical="center"/>
    </xf>
    <xf numFmtId="49" fontId="2" fillId="0" borderId="0" xfId="0" applyNumberFormat="1" applyFont="1" applyBorder="1" applyAlignment="1" applyProtection="1">
      <alignment vertical="center"/>
      <protection hidden="1"/>
    </xf>
    <xf numFmtId="49" fontId="2" fillId="0" borderId="0" xfId="0" applyNumberFormat="1" applyFont="1" applyBorder="1" applyAlignment="1" applyProtection="1">
      <alignment horizontal="center" vertical="center"/>
      <protection hidden="1"/>
    </xf>
    <xf numFmtId="49" fontId="5" fillId="0" borderId="0" xfId="0" applyNumberFormat="1" applyFont="1" applyAlignment="1" applyProtection="1">
      <alignment horizontal="center" vertical="center"/>
      <protection hidden="1"/>
    </xf>
    <xf numFmtId="49" fontId="4" fillId="0" borderId="0" xfId="0" applyNumberFormat="1" applyFont="1" applyBorder="1" applyAlignment="1" applyProtection="1">
      <alignment horizontal="center" vertical="center"/>
      <protection hidden="1"/>
    </xf>
    <xf numFmtId="49" fontId="5" fillId="33" borderId="0" xfId="0" applyNumberFormat="1" applyFont="1" applyFill="1" applyAlignment="1" applyProtection="1">
      <alignment horizontal="center" vertical="center"/>
      <protection hidden="1"/>
    </xf>
    <xf numFmtId="0" fontId="5" fillId="0" borderId="0" xfId="0" applyNumberFormat="1" applyFont="1" applyFill="1" applyAlignment="1" applyProtection="1">
      <alignment horizontal="center" vertical="center"/>
      <protection hidden="1"/>
    </xf>
    <xf numFmtId="0" fontId="5" fillId="0" borderId="0" xfId="0" applyNumberFormat="1" applyFont="1" applyAlignment="1" applyProtection="1">
      <alignment horizontal="center" vertical="center"/>
      <protection hidden="1"/>
    </xf>
    <xf numFmtId="49" fontId="5" fillId="0" borderId="0" xfId="0" applyNumberFormat="1" applyFont="1" applyAlignment="1" applyProtection="1">
      <alignment vertical="center"/>
      <protection hidden="1"/>
    </xf>
    <xf numFmtId="49" fontId="5" fillId="0" borderId="0" xfId="0" applyNumberFormat="1" applyFont="1" applyFill="1" applyAlignment="1" applyProtection="1">
      <alignment horizontal="center" vertical="center"/>
      <protection hidden="1"/>
    </xf>
    <xf numFmtId="49" fontId="5" fillId="0" borderId="0" xfId="0" applyNumberFormat="1" applyFont="1" applyBorder="1" applyAlignment="1" applyProtection="1">
      <alignment vertical="center"/>
      <protection hidden="1"/>
    </xf>
    <xf numFmtId="49" fontId="5" fillId="0" borderId="0" xfId="0" applyNumberFormat="1" applyFont="1" applyBorder="1" applyAlignment="1" applyProtection="1">
      <alignment horizontal="left" vertical="center"/>
      <protection hidden="1"/>
    </xf>
    <xf numFmtId="49" fontId="5" fillId="0" borderId="0" xfId="0" applyNumberFormat="1" applyFont="1" applyFill="1" applyBorder="1" applyAlignment="1" applyProtection="1">
      <alignment horizontal="center" vertical="center"/>
      <protection hidden="1"/>
    </xf>
    <xf numFmtId="49" fontId="5" fillId="0" borderId="0" xfId="0" applyNumberFormat="1" applyFont="1" applyAlignment="1" applyProtection="1">
      <alignment horizontal="left" vertical="center"/>
      <protection hidden="1"/>
    </xf>
    <xf numFmtId="49" fontId="5" fillId="0" borderId="0" xfId="0" applyNumberFormat="1" applyFont="1" applyBorder="1" applyAlignment="1" applyProtection="1">
      <alignment horizontal="center" vertical="center"/>
      <protection hidden="1"/>
    </xf>
    <xf numFmtId="0" fontId="5" fillId="0" borderId="0" xfId="0" applyNumberFormat="1" applyFont="1" applyBorder="1" applyAlignment="1" applyProtection="1">
      <alignment horizontal="center" vertical="center"/>
      <protection hidden="1"/>
    </xf>
    <xf numFmtId="0" fontId="5" fillId="33" borderId="0" xfId="0" applyNumberFormat="1" applyFont="1" applyFill="1" applyBorder="1" applyAlignment="1" applyProtection="1">
      <alignment horizontal="center" vertical="center"/>
      <protection hidden="1"/>
    </xf>
    <xf numFmtId="49" fontId="5" fillId="0" borderId="0" xfId="0" applyNumberFormat="1" applyFont="1" applyFill="1" applyBorder="1" applyAlignment="1" applyProtection="1">
      <alignment vertical="center"/>
      <protection hidden="1"/>
    </xf>
    <xf numFmtId="0" fontId="5" fillId="0" borderId="0" xfId="0" applyNumberFormat="1" applyFont="1" applyBorder="1" applyAlignment="1" applyProtection="1">
      <alignment vertical="center"/>
      <protection hidden="1"/>
    </xf>
    <xf numFmtId="49" fontId="5" fillId="0" borderId="0" xfId="0" applyNumberFormat="1" applyFont="1" applyBorder="1" applyAlignment="1" applyProtection="1">
      <alignment horizontal="right" vertical="center"/>
      <protection hidden="1"/>
    </xf>
    <xf numFmtId="0" fontId="5" fillId="0" borderId="0" xfId="0" applyNumberFormat="1" applyFont="1" applyBorder="1" applyAlignment="1" applyProtection="1">
      <alignment horizontal="right" vertical="center"/>
      <protection hidden="1"/>
    </xf>
    <xf numFmtId="0" fontId="5" fillId="0" borderId="0" xfId="0" applyNumberFormat="1" applyFont="1" applyBorder="1" applyAlignment="1" applyProtection="1">
      <alignment horizontal="left" vertical="center"/>
      <protection hidden="1"/>
    </xf>
    <xf numFmtId="0" fontId="5" fillId="33" borderId="0" xfId="0" applyNumberFormat="1" applyFont="1" applyFill="1" applyBorder="1" applyAlignment="1" applyProtection="1">
      <alignment horizontal="left" vertical="center"/>
      <protection hidden="1"/>
    </xf>
    <xf numFmtId="0" fontId="5" fillId="0" borderId="0" xfId="0" applyNumberFormat="1" applyFont="1" applyFill="1" applyBorder="1" applyAlignment="1" applyProtection="1">
      <alignment horizontal="left" vertical="center"/>
      <protection hidden="1"/>
    </xf>
    <xf numFmtId="49" fontId="5" fillId="0" borderId="0" xfId="0" applyNumberFormat="1" applyFont="1" applyBorder="1" applyAlignment="1" applyProtection="1">
      <alignment horizontal="left"/>
      <protection hidden="1"/>
    </xf>
    <xf numFmtId="0" fontId="5" fillId="0" borderId="0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horizontal="left" vertical="center"/>
      <protection hidden="1"/>
    </xf>
    <xf numFmtId="49" fontId="4" fillId="0" borderId="0" xfId="0" applyNumberFormat="1" applyFont="1" applyBorder="1" applyAlignment="1" applyProtection="1">
      <alignment vertical="center"/>
      <protection hidden="1"/>
    </xf>
    <xf numFmtId="49" fontId="5" fillId="0" borderId="10" xfId="0" applyNumberFormat="1" applyFont="1" applyBorder="1" applyAlignment="1" applyProtection="1">
      <alignment horizontal="center" vertical="center"/>
      <protection hidden="1"/>
    </xf>
    <xf numFmtId="0" fontId="5" fillId="0" borderId="0" xfId="0" applyNumberFormat="1" applyFont="1" applyBorder="1" applyAlignment="1" applyProtection="1">
      <alignment horizontal="left" vertical="center" indent="1"/>
      <protection hidden="1"/>
    </xf>
    <xf numFmtId="0" fontId="6" fillId="33" borderId="0" xfId="0" applyFont="1" applyFill="1" applyBorder="1" applyAlignment="1" applyProtection="1">
      <alignment vertical="center"/>
      <protection hidden="1"/>
    </xf>
    <xf numFmtId="49" fontId="5" fillId="34" borderId="11" xfId="0" applyNumberFormat="1" applyFont="1" applyFill="1" applyBorder="1" applyAlignment="1" applyProtection="1">
      <alignment horizontal="center" vertical="center"/>
      <protection hidden="1"/>
    </xf>
    <xf numFmtId="49" fontId="5" fillId="0" borderId="12" xfId="0" applyNumberFormat="1" applyFont="1" applyBorder="1" applyAlignment="1" applyProtection="1">
      <alignment vertical="center"/>
      <protection hidden="1"/>
    </xf>
    <xf numFmtId="49" fontId="5" fillId="0" borderId="13" xfId="0" applyNumberFormat="1" applyFont="1" applyBorder="1" applyAlignment="1" applyProtection="1">
      <alignment vertical="center"/>
      <protection hidden="1"/>
    </xf>
    <xf numFmtId="49" fontId="5" fillId="34" borderId="14" xfId="0" applyNumberFormat="1" applyFont="1" applyFill="1" applyBorder="1" applyAlignment="1" applyProtection="1">
      <alignment horizontal="center" vertical="center"/>
      <protection hidden="1"/>
    </xf>
    <xf numFmtId="49" fontId="5" fillId="0" borderId="15" xfId="0" applyNumberFormat="1" applyFont="1" applyBorder="1" applyAlignment="1" applyProtection="1">
      <alignment vertical="center"/>
      <protection hidden="1"/>
    </xf>
    <xf numFmtId="49" fontId="5" fillId="0" borderId="16" xfId="0" applyNumberFormat="1" applyFont="1" applyBorder="1" applyAlignment="1" applyProtection="1">
      <alignment vertical="center"/>
      <protection hidden="1"/>
    </xf>
    <xf numFmtId="49" fontId="5" fillId="0" borderId="17" xfId="0" applyNumberFormat="1" applyFont="1" applyBorder="1" applyAlignment="1" applyProtection="1">
      <alignment vertical="center"/>
      <protection hidden="1"/>
    </xf>
    <xf numFmtId="0" fontId="5" fillId="0" borderId="18" xfId="0" applyNumberFormat="1" applyFont="1" applyBorder="1" applyAlignment="1" applyProtection="1">
      <alignment horizontal="center" vertical="center"/>
      <protection hidden="1"/>
    </xf>
    <xf numFmtId="0" fontId="5" fillId="33" borderId="18" xfId="0" applyNumberFormat="1" applyFont="1" applyFill="1" applyBorder="1" applyAlignment="1" applyProtection="1">
      <alignment horizontal="center" vertical="center"/>
      <protection hidden="1"/>
    </xf>
    <xf numFmtId="0" fontId="5" fillId="0" borderId="19" xfId="0" applyNumberFormat="1" applyFont="1" applyBorder="1" applyAlignment="1" applyProtection="1">
      <alignment horizontal="center" vertical="center"/>
      <protection hidden="1"/>
    </xf>
    <xf numFmtId="0" fontId="5" fillId="33" borderId="10" xfId="0" applyNumberFormat="1" applyFont="1" applyFill="1" applyBorder="1" applyAlignment="1" applyProtection="1">
      <alignment horizontal="center" vertical="center"/>
      <protection hidden="1"/>
    </xf>
    <xf numFmtId="49" fontId="5" fillId="0" borderId="20" xfId="0" applyNumberFormat="1" applyFont="1" applyBorder="1" applyAlignment="1" applyProtection="1">
      <alignment horizontal="center" vertical="center"/>
      <protection hidden="1"/>
    </xf>
    <xf numFmtId="49" fontId="5" fillId="33" borderId="10" xfId="0" applyNumberFormat="1" applyFont="1" applyFill="1" applyBorder="1" applyAlignment="1" applyProtection="1">
      <alignment horizontal="center" vertical="center"/>
      <protection hidden="1"/>
    </xf>
    <xf numFmtId="49" fontId="5" fillId="0" borderId="21" xfId="0" applyNumberFormat="1" applyFont="1" applyBorder="1" applyAlignment="1" applyProtection="1">
      <alignment vertical="center"/>
      <protection hidden="1"/>
    </xf>
    <xf numFmtId="49" fontId="5" fillId="0" borderId="21" xfId="0" applyNumberFormat="1" applyFont="1" applyBorder="1" applyAlignment="1" applyProtection="1">
      <alignment horizontal="center" vertical="center"/>
      <protection hidden="1"/>
    </xf>
    <xf numFmtId="49" fontId="5" fillId="33" borderId="21" xfId="0" applyNumberFormat="1" applyFont="1" applyFill="1" applyBorder="1" applyAlignment="1" applyProtection="1">
      <alignment horizontal="center" vertical="center"/>
      <protection hidden="1"/>
    </xf>
    <xf numFmtId="0" fontId="6" fillId="33" borderId="10" xfId="0" applyFont="1" applyFill="1" applyBorder="1" applyAlignment="1" applyProtection="1">
      <alignment vertical="center"/>
      <protection hidden="1"/>
    </xf>
    <xf numFmtId="0" fontId="6" fillId="0" borderId="21" xfId="0" applyFont="1" applyBorder="1" applyAlignment="1" applyProtection="1">
      <alignment vertical="center"/>
      <protection hidden="1"/>
    </xf>
    <xf numFmtId="0" fontId="6" fillId="0" borderId="21" xfId="0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38" fontId="6" fillId="0" borderId="0" xfId="50" applyFont="1" applyBorder="1" applyAlignment="1" applyProtection="1">
      <alignment vertical="center"/>
      <protection hidden="1"/>
    </xf>
    <xf numFmtId="38" fontId="6" fillId="0" borderId="0" xfId="50" applyFont="1" applyBorder="1" applyAlignment="1" applyProtection="1">
      <alignment horizontal="center" vertical="center"/>
      <protection hidden="1"/>
    </xf>
    <xf numFmtId="49" fontId="6" fillId="0" borderId="0" xfId="0" applyNumberFormat="1" applyFont="1" applyBorder="1" applyAlignment="1" applyProtection="1">
      <alignment horizontal="center" vertical="center"/>
      <protection hidden="1"/>
    </xf>
    <xf numFmtId="49" fontId="6" fillId="0" borderId="0" xfId="0" applyNumberFormat="1" applyFont="1" applyBorder="1" applyAlignment="1" applyProtection="1">
      <alignment vertical="center"/>
      <protection hidden="1"/>
    </xf>
    <xf numFmtId="38" fontId="5" fillId="0" borderId="0" xfId="50" applyFont="1" applyBorder="1" applyAlignment="1" applyProtection="1">
      <alignment horizontal="right" vertical="center"/>
      <protection hidden="1"/>
    </xf>
    <xf numFmtId="49" fontId="5" fillId="0" borderId="0" xfId="0" applyNumberFormat="1" applyFont="1" applyFill="1" applyAlignment="1" applyProtection="1">
      <alignment horizontal="left" vertical="center"/>
      <protection hidden="1"/>
    </xf>
    <xf numFmtId="0" fontId="5" fillId="0" borderId="22" xfId="0" applyNumberFormat="1" applyFont="1" applyBorder="1" applyAlignment="1" applyProtection="1">
      <alignment horizontal="center" vertical="center"/>
      <protection hidden="1"/>
    </xf>
    <xf numFmtId="49" fontId="9" fillId="0" borderId="0" xfId="0" applyNumberFormat="1" applyFont="1" applyBorder="1" applyAlignment="1" applyProtection="1">
      <alignment vertical="center"/>
      <protection hidden="1"/>
    </xf>
    <xf numFmtId="38" fontId="5" fillId="0" borderId="0" xfId="50" applyFont="1" applyFill="1" applyAlignment="1" applyProtection="1">
      <alignment horizontal="center" vertical="center"/>
      <protection hidden="1"/>
    </xf>
    <xf numFmtId="49" fontId="5" fillId="0" borderId="0" xfId="0" applyNumberFormat="1" applyFont="1" applyFill="1" applyAlignment="1" applyProtection="1">
      <alignment horizontal="center" vertical="center" shrinkToFit="1"/>
      <protection hidden="1"/>
    </xf>
    <xf numFmtId="176" fontId="6" fillId="34" borderId="18" xfId="50" applyNumberFormat="1" applyFont="1" applyFill="1" applyBorder="1" applyAlignment="1" applyProtection="1">
      <alignment horizontal="center" vertical="center"/>
      <protection hidden="1"/>
    </xf>
    <xf numFmtId="176" fontId="6" fillId="34" borderId="23" xfId="0" applyNumberFormat="1" applyFont="1" applyFill="1" applyBorder="1" applyAlignment="1" applyProtection="1">
      <alignment vertical="center"/>
      <protection hidden="1"/>
    </xf>
    <xf numFmtId="38" fontId="10" fillId="0" borderId="0" xfId="50" applyFont="1" applyBorder="1" applyAlignment="1" applyProtection="1">
      <alignment horizontal="center" vertical="center" wrapText="1"/>
      <protection hidden="1"/>
    </xf>
    <xf numFmtId="38" fontId="10" fillId="0" borderId="0" xfId="50" applyFont="1" applyBorder="1" applyAlignment="1" applyProtection="1">
      <alignment horizontal="center" vertical="center"/>
      <protection hidden="1"/>
    </xf>
    <xf numFmtId="0" fontId="5" fillId="0" borderId="0" xfId="0" applyNumberFormat="1" applyFont="1" applyFill="1" applyBorder="1" applyAlignment="1" applyProtection="1">
      <alignment vertical="center"/>
      <protection hidden="1"/>
    </xf>
    <xf numFmtId="49" fontId="9" fillId="0" borderId="0" xfId="0" applyNumberFormat="1" applyFont="1" applyFill="1" applyBorder="1" applyAlignment="1" applyProtection="1">
      <alignment vertical="center"/>
      <protection hidden="1"/>
    </xf>
    <xf numFmtId="176" fontId="6" fillId="0" borderId="0" xfId="50" applyNumberFormat="1" applyFont="1" applyFill="1" applyBorder="1" applyAlignment="1" applyProtection="1">
      <alignment horizontal="center" vertical="center"/>
      <protection hidden="1"/>
    </xf>
    <xf numFmtId="176" fontId="6" fillId="0" borderId="0" xfId="0" applyNumberFormat="1" applyFont="1" applyFill="1" applyBorder="1" applyAlignment="1" applyProtection="1">
      <alignment vertical="center"/>
      <protection hidden="1"/>
    </xf>
    <xf numFmtId="49" fontId="2" fillId="0" borderId="0" xfId="0" applyNumberFormat="1" applyFont="1" applyFill="1" applyBorder="1" applyAlignment="1" applyProtection="1">
      <alignment vertical="center"/>
      <protection hidden="1"/>
    </xf>
    <xf numFmtId="0" fontId="5" fillId="0" borderId="0" xfId="0" applyNumberFormat="1" applyFont="1" applyFill="1" applyBorder="1" applyAlignment="1" applyProtection="1">
      <alignment horizontal="center" vertical="center"/>
      <protection hidden="1"/>
    </xf>
    <xf numFmtId="0" fontId="5" fillId="0" borderId="21" xfId="0" applyNumberFormat="1" applyFont="1" applyBorder="1" applyAlignment="1" applyProtection="1">
      <alignment horizontal="center" vertical="center"/>
      <protection hidden="1"/>
    </xf>
    <xf numFmtId="0" fontId="5" fillId="34" borderId="11" xfId="0" applyNumberFormat="1" applyFont="1" applyFill="1" applyBorder="1" applyAlignment="1" applyProtection="1">
      <alignment horizontal="center" vertical="center"/>
      <protection hidden="1"/>
    </xf>
    <xf numFmtId="49" fontId="12" fillId="0" borderId="0" xfId="0" applyNumberFormat="1" applyFont="1" applyBorder="1" applyAlignment="1" applyProtection="1">
      <alignment vertical="center"/>
      <protection hidden="1"/>
    </xf>
    <xf numFmtId="49" fontId="11" fillId="0" borderId="24" xfId="0" applyNumberFormat="1" applyFont="1" applyBorder="1" applyAlignment="1" applyProtection="1">
      <alignment vertical="center"/>
      <protection hidden="1"/>
    </xf>
    <xf numFmtId="49" fontId="11" fillId="0" borderId="25" xfId="0" applyNumberFormat="1" applyFont="1" applyBorder="1" applyAlignment="1" applyProtection="1">
      <alignment vertical="center"/>
      <protection hidden="1"/>
    </xf>
    <xf numFmtId="0" fontId="5" fillId="0" borderId="22" xfId="0" applyNumberFormat="1" applyFont="1" applyFill="1" applyBorder="1" applyAlignment="1" applyProtection="1">
      <alignment horizontal="center" vertical="center"/>
      <protection hidden="1"/>
    </xf>
    <xf numFmtId="49" fontId="5" fillId="35" borderId="0" xfId="0" applyNumberFormat="1" applyFont="1" applyFill="1" applyBorder="1" applyAlignment="1" applyProtection="1">
      <alignment vertical="center"/>
      <protection hidden="1"/>
    </xf>
    <xf numFmtId="49" fontId="5" fillId="35" borderId="0" xfId="0" applyNumberFormat="1" applyFont="1" applyFill="1" applyBorder="1" applyAlignment="1" applyProtection="1">
      <alignment horizontal="left" vertical="center"/>
      <protection hidden="1"/>
    </xf>
    <xf numFmtId="49" fontId="5" fillId="35" borderId="0" xfId="0" applyNumberFormat="1" applyFont="1" applyFill="1" applyAlignment="1" applyProtection="1">
      <alignment horizontal="left" vertical="center"/>
      <protection hidden="1"/>
    </xf>
    <xf numFmtId="49" fontId="5" fillId="35" borderId="10" xfId="0" applyNumberFormat="1" applyFont="1" applyFill="1" applyBorder="1" applyAlignment="1" applyProtection="1">
      <alignment horizontal="center" vertical="center"/>
      <protection hidden="1"/>
    </xf>
    <xf numFmtId="49" fontId="5" fillId="35" borderId="21" xfId="0" applyNumberFormat="1" applyFont="1" applyFill="1" applyBorder="1" applyAlignment="1" applyProtection="1">
      <alignment horizontal="center" vertical="center"/>
      <protection hidden="1"/>
    </xf>
    <xf numFmtId="49" fontId="5" fillId="35" borderId="26" xfId="0" applyNumberFormat="1" applyFont="1" applyFill="1" applyBorder="1" applyAlignment="1" applyProtection="1">
      <alignment vertical="center"/>
      <protection hidden="1"/>
    </xf>
    <xf numFmtId="0" fontId="5" fillId="35" borderId="27" xfId="0" applyNumberFormat="1" applyFont="1" applyFill="1" applyBorder="1" applyAlignment="1" applyProtection="1">
      <alignment vertical="center"/>
      <protection hidden="1"/>
    </xf>
    <xf numFmtId="0" fontId="7" fillId="35" borderId="18" xfId="0" applyFont="1" applyFill="1" applyBorder="1" applyAlignment="1" applyProtection="1">
      <alignment horizontal="right" vertical="center"/>
      <protection hidden="1"/>
    </xf>
    <xf numFmtId="0" fontId="7" fillId="35" borderId="18" xfId="0" applyFont="1" applyFill="1" applyBorder="1" applyAlignment="1" applyProtection="1">
      <alignment horizontal="center" vertical="center"/>
      <protection hidden="1"/>
    </xf>
    <xf numFmtId="0" fontId="7" fillId="35" borderId="28" xfId="0" applyFont="1" applyFill="1" applyBorder="1" applyAlignment="1" applyProtection="1">
      <alignment horizontal="right" vertical="center"/>
      <protection hidden="1"/>
    </xf>
    <xf numFmtId="0" fontId="7" fillId="35" borderId="10" xfId="0" applyFont="1" applyFill="1" applyBorder="1" applyAlignment="1" applyProtection="1">
      <alignment horizontal="right" vertical="center"/>
      <protection hidden="1"/>
    </xf>
    <xf numFmtId="0" fontId="7" fillId="35" borderId="10" xfId="0" applyFont="1" applyFill="1" applyBorder="1" applyAlignment="1" applyProtection="1">
      <alignment horizontal="center" vertical="center"/>
      <protection hidden="1"/>
    </xf>
    <xf numFmtId="0" fontId="7" fillId="35" borderId="29" xfId="0" applyFont="1" applyFill="1" applyBorder="1" applyAlignment="1" applyProtection="1">
      <alignment horizontal="right" vertical="center"/>
      <protection hidden="1"/>
    </xf>
    <xf numFmtId="0" fontId="6" fillId="0" borderId="30" xfId="0" applyFont="1" applyFill="1" applyBorder="1" applyAlignment="1" applyProtection="1">
      <alignment horizontal="center" vertical="center"/>
      <protection hidden="1"/>
    </xf>
    <xf numFmtId="0" fontId="6" fillId="0" borderId="22" xfId="0" applyFont="1" applyFill="1" applyBorder="1" applyAlignment="1" applyProtection="1">
      <alignment horizontal="center" vertical="center"/>
      <protection hidden="1"/>
    </xf>
    <xf numFmtId="0" fontId="7" fillId="0" borderId="31" xfId="0" applyFont="1" applyFill="1" applyBorder="1" applyAlignment="1" applyProtection="1">
      <alignment horizontal="center" vertical="center" wrapText="1"/>
      <protection hidden="1"/>
    </xf>
    <xf numFmtId="0" fontId="7" fillId="0" borderId="32" xfId="0" applyFont="1" applyFill="1" applyBorder="1" applyAlignment="1" applyProtection="1">
      <alignment horizontal="center" vertical="center" wrapText="1"/>
      <protection hidden="1"/>
    </xf>
    <xf numFmtId="49" fontId="5" fillId="0" borderId="33" xfId="0" applyNumberFormat="1" applyFont="1" applyFill="1" applyBorder="1" applyAlignment="1" applyProtection="1">
      <alignment horizontal="center" vertical="center"/>
      <protection hidden="1"/>
    </xf>
    <xf numFmtId="176" fontId="6" fillId="0" borderId="34" xfId="50" applyNumberFormat="1" applyFont="1" applyFill="1" applyBorder="1" applyAlignment="1" applyProtection="1">
      <alignment horizontal="center" vertical="center"/>
      <protection hidden="1"/>
    </xf>
    <xf numFmtId="176" fontId="6" fillId="0" borderId="35" xfId="50" applyNumberFormat="1" applyFont="1" applyFill="1" applyBorder="1" applyAlignment="1" applyProtection="1">
      <alignment horizontal="center" vertical="center"/>
      <protection hidden="1"/>
    </xf>
    <xf numFmtId="176" fontId="6" fillId="0" borderId="36" xfId="50" applyNumberFormat="1" applyFont="1" applyFill="1" applyBorder="1" applyAlignment="1" applyProtection="1">
      <alignment horizontal="center" vertical="center"/>
      <protection hidden="1"/>
    </xf>
    <xf numFmtId="176" fontId="6" fillId="0" borderId="37" xfId="50" applyNumberFormat="1" applyFont="1" applyFill="1" applyBorder="1" applyAlignment="1" applyProtection="1">
      <alignment horizontal="center" vertical="center"/>
      <protection hidden="1"/>
    </xf>
    <xf numFmtId="176" fontId="6" fillId="0" borderId="38" xfId="0" applyNumberFormat="1" applyFont="1" applyFill="1" applyBorder="1" applyAlignment="1" applyProtection="1">
      <alignment horizontal="center" vertical="center"/>
      <protection hidden="1"/>
    </xf>
    <xf numFmtId="176" fontId="6" fillId="0" borderId="39" xfId="50" applyNumberFormat="1" applyFont="1" applyFill="1" applyBorder="1" applyAlignment="1" applyProtection="1">
      <alignment horizontal="center" vertical="center"/>
      <protection hidden="1"/>
    </xf>
    <xf numFmtId="176" fontId="6" fillId="0" borderId="40" xfId="0" applyNumberFormat="1" applyFont="1" applyFill="1" applyBorder="1" applyAlignment="1" applyProtection="1">
      <alignment horizontal="center" vertical="center"/>
      <protection hidden="1"/>
    </xf>
    <xf numFmtId="176" fontId="6" fillId="0" borderId="41" xfId="0" applyNumberFormat="1" applyFont="1" applyFill="1" applyBorder="1" applyAlignment="1" applyProtection="1">
      <alignment horizontal="center" vertical="center"/>
      <protection hidden="1"/>
    </xf>
    <xf numFmtId="176" fontId="6" fillId="0" borderId="42" xfId="0" applyNumberFormat="1" applyFont="1" applyFill="1" applyBorder="1" applyAlignment="1" applyProtection="1">
      <alignment horizontal="center" vertical="center"/>
      <protection hidden="1"/>
    </xf>
    <xf numFmtId="176" fontId="6" fillId="0" borderId="43" xfId="0" applyNumberFormat="1" applyFont="1" applyFill="1" applyBorder="1" applyAlignment="1" applyProtection="1">
      <alignment vertical="center"/>
      <protection hidden="1"/>
    </xf>
    <xf numFmtId="38" fontId="10" fillId="0" borderId="0" xfId="50" applyFont="1" applyBorder="1" applyAlignment="1" applyProtection="1">
      <alignment vertical="center" wrapText="1"/>
      <protection hidden="1"/>
    </xf>
    <xf numFmtId="0" fontId="54" fillId="0" borderId="44" xfId="33" applyFont="1" applyFill="1" applyBorder="1" applyAlignment="1">
      <alignment horizontal="center" vertical="center"/>
      <protection/>
    </xf>
    <xf numFmtId="0" fontId="54" fillId="0" borderId="44" xfId="33" applyFont="1" applyBorder="1" applyAlignment="1">
      <alignment horizontal="center" vertical="center"/>
      <protection/>
    </xf>
    <xf numFmtId="0" fontId="13" fillId="0" borderId="44" xfId="33" applyFont="1" applyFill="1" applyBorder="1" applyAlignment="1">
      <alignment horizontal="center" vertical="center"/>
      <protection/>
    </xf>
    <xf numFmtId="0" fontId="13" fillId="0" borderId="44" xfId="33" applyFont="1" applyBorder="1" applyAlignment="1">
      <alignment horizontal="center" vertical="center"/>
      <protection/>
    </xf>
    <xf numFmtId="0" fontId="55" fillId="0" borderId="44" xfId="33" applyFont="1" applyBorder="1" applyAlignment="1">
      <alignment horizontal="center" vertical="center"/>
      <protection/>
    </xf>
    <xf numFmtId="0" fontId="55" fillId="0" borderId="44" xfId="33" applyFont="1" applyFill="1" applyBorder="1" applyAlignment="1">
      <alignment horizontal="center" vertical="center"/>
      <protection/>
    </xf>
    <xf numFmtId="0" fontId="54" fillId="0" borderId="45" xfId="33" applyFont="1" applyBorder="1" applyAlignment="1">
      <alignment horizontal="center" vertical="center"/>
      <protection/>
    </xf>
    <xf numFmtId="0" fontId="14" fillId="0" borderId="0" xfId="33" applyFont="1" applyAlignment="1">
      <alignment horizontal="center" vertical="center"/>
      <protection/>
    </xf>
    <xf numFmtId="0" fontId="0" fillId="0" borderId="46" xfId="0" applyNumberFormat="1" applyBorder="1" applyAlignment="1">
      <alignment vertical="center"/>
    </xf>
    <xf numFmtId="0" fontId="0" fillId="0" borderId="46" xfId="0" applyBorder="1" applyAlignment="1">
      <alignment vertical="center"/>
    </xf>
    <xf numFmtId="0" fontId="7" fillId="35" borderId="18" xfId="0" applyFont="1" applyFill="1" applyBorder="1" applyAlignment="1" applyProtection="1">
      <alignment horizontal="right" vertical="center"/>
      <protection hidden="1" locked="0"/>
    </xf>
    <xf numFmtId="0" fontId="7" fillId="35" borderId="47" xfId="0" applyFont="1" applyFill="1" applyBorder="1" applyAlignment="1" applyProtection="1">
      <alignment horizontal="right" vertical="center"/>
      <protection hidden="1" locked="0"/>
    </xf>
    <xf numFmtId="49" fontId="7" fillId="35" borderId="22" xfId="0" applyNumberFormat="1" applyFont="1" applyFill="1" applyBorder="1" applyAlignment="1" applyProtection="1">
      <alignment horizontal="center" vertical="center"/>
      <protection hidden="1"/>
    </xf>
    <xf numFmtId="49" fontId="5" fillId="35" borderId="22" xfId="0" applyNumberFormat="1" applyFont="1" applyFill="1" applyBorder="1" applyAlignment="1" applyProtection="1">
      <alignment horizontal="center" vertical="center"/>
      <protection hidden="1" locked="0"/>
    </xf>
    <xf numFmtId="0" fontId="6" fillId="35" borderId="48" xfId="0" applyFont="1" applyFill="1" applyBorder="1" applyAlignment="1" applyProtection="1">
      <alignment vertical="center"/>
      <protection hidden="1" locked="0"/>
    </xf>
    <xf numFmtId="0" fontId="6" fillId="35" borderId="49" xfId="0" applyFont="1" applyFill="1" applyBorder="1" applyAlignment="1" applyProtection="1">
      <alignment vertical="center"/>
      <protection hidden="1" locked="0"/>
    </xf>
    <xf numFmtId="0" fontId="6" fillId="35" borderId="30" xfId="0" applyFont="1" applyFill="1" applyBorder="1" applyAlignment="1" applyProtection="1">
      <alignment vertical="center"/>
      <protection hidden="1" locked="0"/>
    </xf>
    <xf numFmtId="0" fontId="6" fillId="35" borderId="47" xfId="0" applyFont="1" applyFill="1" applyBorder="1" applyAlignment="1" applyProtection="1">
      <alignment horizontal="center" vertical="center"/>
      <protection hidden="1" locked="0"/>
    </xf>
    <xf numFmtId="0" fontId="6" fillId="35" borderId="22" xfId="0" applyFont="1" applyFill="1" applyBorder="1" applyAlignment="1" applyProtection="1">
      <alignment vertical="center"/>
      <protection hidden="1" locked="0"/>
    </xf>
    <xf numFmtId="0" fontId="6" fillId="35" borderId="50" xfId="0" applyFont="1" applyFill="1" applyBorder="1" applyAlignment="1" applyProtection="1">
      <alignment horizontal="center" vertical="center"/>
      <protection hidden="1" locked="0"/>
    </xf>
    <xf numFmtId="49" fontId="5" fillId="35" borderId="27" xfId="0" applyNumberFormat="1" applyFont="1" applyFill="1" applyBorder="1" applyAlignment="1" applyProtection="1">
      <alignment vertical="center"/>
      <protection hidden="1" locked="0"/>
    </xf>
    <xf numFmtId="0" fontId="5" fillId="35" borderId="27" xfId="0" applyNumberFormat="1" applyFont="1" applyFill="1" applyBorder="1" applyAlignment="1" applyProtection="1">
      <alignment vertical="center"/>
      <protection hidden="1" locked="0"/>
    </xf>
    <xf numFmtId="49" fontId="5" fillId="35" borderId="21" xfId="0" applyNumberFormat="1" applyFont="1" applyFill="1" applyBorder="1" applyAlignment="1" applyProtection="1">
      <alignment horizontal="center" vertical="center"/>
      <protection hidden="1" locked="0"/>
    </xf>
    <xf numFmtId="49" fontId="5" fillId="35" borderId="0" xfId="0" applyNumberFormat="1" applyFont="1" applyFill="1" applyBorder="1" applyAlignment="1" applyProtection="1">
      <alignment vertical="center"/>
      <protection hidden="1" locked="0"/>
    </xf>
    <xf numFmtId="49" fontId="5" fillId="0" borderId="22" xfId="0" applyNumberFormat="1" applyFont="1" applyBorder="1" applyAlignment="1" applyProtection="1">
      <alignment horizontal="center" vertical="center" shrinkToFit="1"/>
      <protection hidden="1" locked="0"/>
    </xf>
    <xf numFmtId="0" fontId="6" fillId="33" borderId="51" xfId="0" applyFont="1" applyFill="1" applyBorder="1" applyAlignment="1" applyProtection="1">
      <alignment horizontal="center" vertical="center"/>
      <protection hidden="1" locked="0"/>
    </xf>
    <xf numFmtId="0" fontId="6" fillId="33" borderId="52" xfId="0" applyFont="1" applyFill="1" applyBorder="1" applyAlignment="1" applyProtection="1">
      <alignment horizontal="center" vertical="center"/>
      <protection hidden="1" locked="0"/>
    </xf>
    <xf numFmtId="0" fontId="6" fillId="33" borderId="53" xfId="0" applyFont="1" applyFill="1" applyBorder="1" applyAlignment="1" applyProtection="1">
      <alignment horizontal="center" vertical="center"/>
      <protection hidden="1" locked="0"/>
    </xf>
    <xf numFmtId="0" fontId="6" fillId="33" borderId="47" xfId="0" applyFont="1" applyFill="1" applyBorder="1" applyAlignment="1" applyProtection="1">
      <alignment horizontal="center" vertical="center"/>
      <protection hidden="1" locked="0"/>
    </xf>
    <xf numFmtId="0" fontId="6" fillId="33" borderId="18" xfId="0" applyFont="1" applyFill="1" applyBorder="1" applyAlignment="1" applyProtection="1">
      <alignment horizontal="center" vertical="center"/>
      <protection hidden="1" locked="0"/>
    </xf>
    <xf numFmtId="0" fontId="6" fillId="33" borderId="18" xfId="0" applyFont="1" applyFill="1" applyBorder="1" applyAlignment="1" applyProtection="1">
      <alignment vertical="center"/>
      <protection hidden="1" locked="0"/>
    </xf>
    <xf numFmtId="0" fontId="6" fillId="0" borderId="47" xfId="0" applyFont="1" applyBorder="1" applyAlignment="1" applyProtection="1">
      <alignment horizontal="center" vertical="center"/>
      <protection hidden="1" locked="0"/>
    </xf>
    <xf numFmtId="0" fontId="0" fillId="0" borderId="25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46" xfId="0" applyBorder="1" applyAlignment="1">
      <alignment vertical="center"/>
    </xf>
    <xf numFmtId="49" fontId="9" fillId="0" borderId="10" xfId="0" applyNumberFormat="1" applyFont="1" applyBorder="1" applyAlignment="1">
      <alignment horizontal="left" vertical="center" wrapText="1"/>
    </xf>
    <xf numFmtId="49" fontId="9" fillId="0" borderId="0" xfId="0" applyNumberFormat="1" applyFont="1" applyAlignment="1">
      <alignment horizontal="center" vertical="center"/>
    </xf>
    <xf numFmtId="49" fontId="9" fillId="0" borderId="0" xfId="0" applyNumberFormat="1" applyFont="1" applyBorder="1" applyAlignment="1">
      <alignment horizontal="left" vertical="center" wrapText="1"/>
    </xf>
    <xf numFmtId="49" fontId="9" fillId="0" borderId="21" xfId="0" applyNumberFormat="1" applyFont="1" applyBorder="1" applyAlignment="1">
      <alignment horizontal="left" vertical="center" wrapText="1"/>
    </xf>
    <xf numFmtId="38" fontId="10" fillId="0" borderId="22" xfId="50" applyFont="1" applyFill="1" applyBorder="1" applyAlignment="1" applyProtection="1">
      <alignment horizontal="center" vertical="center"/>
      <protection hidden="1"/>
    </xf>
    <xf numFmtId="38" fontId="10" fillId="0" borderId="22" xfId="50" applyFont="1" applyFill="1" applyBorder="1" applyAlignment="1" applyProtection="1">
      <alignment horizontal="center" vertical="center" wrapText="1"/>
      <protection hidden="1"/>
    </xf>
    <xf numFmtId="49" fontId="5" fillId="5" borderId="22" xfId="0" applyNumberFormat="1" applyFont="1" applyFill="1" applyBorder="1" applyAlignment="1" applyProtection="1">
      <alignment horizontal="center" vertical="center"/>
      <protection hidden="1"/>
    </xf>
    <xf numFmtId="49" fontId="5" fillId="5" borderId="50" xfId="0" applyNumberFormat="1" applyFont="1" applyFill="1" applyBorder="1" applyAlignment="1" applyProtection="1">
      <alignment horizontal="center" vertical="center"/>
      <protection hidden="1"/>
    </xf>
    <xf numFmtId="49" fontId="5" fillId="5" borderId="29" xfId="0" applyNumberFormat="1" applyFont="1" applyFill="1" applyBorder="1" applyAlignment="1" applyProtection="1">
      <alignment horizontal="center" vertical="center"/>
      <protection hidden="1"/>
    </xf>
    <xf numFmtId="49" fontId="5" fillId="35" borderId="50" xfId="0" applyNumberFormat="1" applyFont="1" applyFill="1" applyBorder="1" applyAlignment="1" applyProtection="1">
      <alignment horizontal="left" vertical="center"/>
      <protection hidden="1" locked="0"/>
    </xf>
    <xf numFmtId="49" fontId="5" fillId="35" borderId="10" xfId="0" applyNumberFormat="1" applyFont="1" applyFill="1" applyBorder="1" applyAlignment="1" applyProtection="1">
      <alignment horizontal="left" vertical="center"/>
      <protection hidden="1" locked="0"/>
    </xf>
    <xf numFmtId="49" fontId="5" fillId="35" borderId="29" xfId="0" applyNumberFormat="1" applyFont="1" applyFill="1" applyBorder="1" applyAlignment="1" applyProtection="1">
      <alignment horizontal="left" vertical="center"/>
      <protection hidden="1" locked="0"/>
    </xf>
    <xf numFmtId="38" fontId="10" fillId="5" borderId="22" xfId="50" applyFont="1" applyFill="1" applyBorder="1" applyAlignment="1" applyProtection="1">
      <alignment horizontal="center" vertical="center"/>
      <protection hidden="1"/>
    </xf>
    <xf numFmtId="0" fontId="6" fillId="0" borderId="55" xfId="0" applyFont="1" applyBorder="1" applyAlignment="1" applyProtection="1">
      <alignment horizontal="center" vertical="center"/>
      <protection hidden="1"/>
    </xf>
    <xf numFmtId="0" fontId="6" fillId="0" borderId="43" xfId="0" applyFont="1" applyBorder="1" applyAlignment="1" applyProtection="1">
      <alignment horizontal="center" vertical="center"/>
      <protection hidden="1"/>
    </xf>
    <xf numFmtId="0" fontId="7" fillId="35" borderId="51" xfId="0" applyFont="1" applyFill="1" applyBorder="1" applyAlignment="1" applyProtection="1">
      <alignment horizontal="center" vertical="center" wrapText="1"/>
      <protection hidden="1"/>
    </xf>
    <xf numFmtId="0" fontId="7" fillId="35" borderId="21" xfId="0" applyFont="1" applyFill="1" applyBorder="1" applyAlignment="1" applyProtection="1">
      <alignment horizontal="center" vertical="center" wrapText="1"/>
      <protection hidden="1"/>
    </xf>
    <xf numFmtId="0" fontId="7" fillId="35" borderId="56" xfId="0" applyFont="1" applyFill="1" applyBorder="1" applyAlignment="1" applyProtection="1">
      <alignment horizontal="center" vertical="center" wrapText="1"/>
      <protection hidden="1"/>
    </xf>
    <xf numFmtId="0" fontId="7" fillId="35" borderId="53" xfId="0" applyFont="1" applyFill="1" applyBorder="1" applyAlignment="1" applyProtection="1">
      <alignment horizontal="center" vertical="center" wrapText="1"/>
      <protection hidden="1"/>
    </xf>
    <xf numFmtId="0" fontId="7" fillId="35" borderId="57" xfId="0" applyFont="1" applyFill="1" applyBorder="1" applyAlignment="1" applyProtection="1">
      <alignment horizontal="center" vertical="center" wrapText="1"/>
      <protection hidden="1"/>
    </xf>
    <xf numFmtId="0" fontId="7" fillId="35" borderId="58" xfId="0" applyFont="1" applyFill="1" applyBorder="1" applyAlignment="1" applyProtection="1">
      <alignment horizontal="center" vertical="center" wrapText="1"/>
      <protection hidden="1"/>
    </xf>
    <xf numFmtId="49" fontId="10" fillId="0" borderId="22" xfId="0" applyNumberFormat="1" applyFont="1" applyFill="1" applyBorder="1" applyAlignment="1" applyProtection="1">
      <alignment horizontal="center" vertical="center"/>
      <protection hidden="1"/>
    </xf>
    <xf numFmtId="49" fontId="9" fillId="0" borderId="50" xfId="0" applyNumberFormat="1" applyFont="1" applyBorder="1" applyAlignment="1">
      <alignment horizontal="left" vertical="center" wrapText="1"/>
    </xf>
    <xf numFmtId="49" fontId="9" fillId="0" borderId="10" xfId="0" applyNumberFormat="1" applyFont="1" applyBorder="1" applyAlignment="1">
      <alignment horizontal="left" vertical="center" wrapText="1"/>
    </xf>
    <xf numFmtId="49" fontId="9" fillId="0" borderId="29" xfId="0" applyNumberFormat="1" applyFont="1" applyBorder="1" applyAlignment="1">
      <alignment horizontal="left" vertical="center" wrapText="1"/>
    </xf>
    <xf numFmtId="49" fontId="5" fillId="35" borderId="22" xfId="0" applyNumberFormat="1" applyFont="1" applyFill="1" applyBorder="1" applyAlignment="1" applyProtection="1">
      <alignment horizontal="center" vertical="center"/>
      <protection hidden="1"/>
    </xf>
    <xf numFmtId="0" fontId="5" fillId="35" borderId="22" xfId="0" applyNumberFormat="1" applyFont="1" applyFill="1" applyBorder="1" applyAlignment="1" applyProtection="1">
      <alignment horizontal="center" vertical="center"/>
      <protection hidden="1"/>
    </xf>
    <xf numFmtId="49" fontId="9" fillId="0" borderId="22" xfId="0" applyNumberFormat="1" applyFont="1" applyBorder="1" applyAlignment="1" applyProtection="1">
      <alignment horizontal="center" vertical="center"/>
      <protection hidden="1"/>
    </xf>
    <xf numFmtId="49" fontId="5" fillId="0" borderId="22" xfId="0" applyNumberFormat="1" applyFont="1" applyFill="1" applyBorder="1" applyAlignment="1" applyProtection="1">
      <alignment horizontal="center" vertical="center"/>
      <protection hidden="1"/>
    </xf>
    <xf numFmtId="38" fontId="10" fillId="0" borderId="22" xfId="50" applyFont="1" applyBorder="1" applyAlignment="1" applyProtection="1">
      <alignment horizontal="center" vertical="center" wrapText="1"/>
      <protection hidden="1"/>
    </xf>
    <xf numFmtId="0" fontId="10" fillId="0" borderId="22" xfId="0" applyFont="1" applyBorder="1" applyAlignment="1" applyProtection="1">
      <alignment horizontal="center" vertical="center"/>
      <protection hidden="1"/>
    </xf>
    <xf numFmtId="0" fontId="6" fillId="0" borderId="51" xfId="0" applyFont="1" applyFill="1" applyBorder="1" applyAlignment="1" applyProtection="1">
      <alignment horizontal="center" vertical="center"/>
      <protection hidden="1"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8" fontId="6" fillId="0" borderId="59" xfId="50" applyFont="1" applyFill="1" applyBorder="1" applyAlignment="1" applyProtection="1">
      <alignment horizontal="center" vertical="center" shrinkToFit="1"/>
      <protection hidden="1"/>
    </xf>
    <xf numFmtId="38" fontId="6" fillId="0" borderId="21" xfId="50" applyFont="1" applyFill="1" applyBorder="1" applyAlignment="1" applyProtection="1">
      <alignment horizontal="center" vertical="center" shrinkToFit="1"/>
      <protection hidden="1"/>
    </xf>
    <xf numFmtId="38" fontId="6" fillId="0" borderId="60" xfId="50" applyFont="1" applyFill="1" applyBorder="1" applyAlignment="1" applyProtection="1">
      <alignment horizontal="center" vertical="center" shrinkToFit="1"/>
      <protection hidden="1"/>
    </xf>
    <xf numFmtId="38" fontId="6" fillId="0" borderId="61" xfId="50" applyFont="1" applyFill="1" applyBorder="1" applyAlignment="1" applyProtection="1">
      <alignment horizontal="center" vertical="center" shrinkToFit="1"/>
      <protection hidden="1"/>
    </xf>
    <xf numFmtId="38" fontId="6" fillId="0" borderId="10" xfId="50" applyFont="1" applyFill="1" applyBorder="1" applyAlignment="1" applyProtection="1">
      <alignment horizontal="center" vertical="center" shrinkToFit="1"/>
      <protection hidden="1"/>
    </xf>
    <xf numFmtId="38" fontId="6" fillId="0" borderId="62" xfId="50" applyFont="1" applyFill="1" applyBorder="1" applyAlignment="1" applyProtection="1">
      <alignment horizontal="center" vertical="center" shrinkToFit="1"/>
      <protection hidden="1"/>
    </xf>
    <xf numFmtId="38" fontId="6" fillId="0" borderId="63" xfId="50" applyFont="1" applyFill="1" applyBorder="1" applyAlignment="1" applyProtection="1">
      <alignment horizontal="center" vertical="center" shrinkToFit="1"/>
      <protection hidden="1"/>
    </xf>
    <xf numFmtId="38" fontId="6" fillId="0" borderId="0" xfId="50" applyFont="1" applyFill="1" applyBorder="1" applyAlignment="1" applyProtection="1">
      <alignment horizontal="center" vertical="center" shrinkToFit="1"/>
      <protection hidden="1"/>
    </xf>
    <xf numFmtId="38" fontId="6" fillId="0" borderId="64" xfId="50" applyFont="1" applyFill="1" applyBorder="1" applyAlignment="1" applyProtection="1">
      <alignment horizontal="center" vertical="center" shrinkToFit="1"/>
      <protection hidden="1"/>
    </xf>
    <xf numFmtId="38" fontId="6" fillId="0" borderId="65" xfId="50" applyFont="1" applyFill="1" applyBorder="1" applyAlignment="1" applyProtection="1">
      <alignment horizontal="center" vertical="center" shrinkToFit="1"/>
      <protection hidden="1"/>
    </xf>
    <xf numFmtId="38" fontId="6" fillId="0" borderId="18" xfId="50" applyFont="1" applyFill="1" applyBorder="1" applyAlignment="1" applyProtection="1">
      <alignment horizontal="center" vertical="center" shrinkToFit="1"/>
      <protection hidden="1"/>
    </xf>
    <xf numFmtId="38" fontId="6" fillId="0" borderId="66" xfId="50" applyFont="1" applyFill="1" applyBorder="1" applyAlignment="1" applyProtection="1">
      <alignment horizontal="center" vertical="center" shrinkToFit="1"/>
      <protection hidden="1"/>
    </xf>
    <xf numFmtId="38" fontId="10" fillId="0" borderId="51" xfId="50" applyFont="1" applyBorder="1" applyAlignment="1" applyProtection="1">
      <alignment horizontal="center" vertical="center" wrapText="1"/>
      <protection hidden="1"/>
    </xf>
    <xf numFmtId="38" fontId="10" fillId="0" borderId="26" xfId="50" applyFont="1" applyBorder="1" applyAlignment="1" applyProtection="1">
      <alignment horizontal="center" vertical="center" wrapText="1"/>
      <protection hidden="1"/>
    </xf>
    <xf numFmtId="38" fontId="10" fillId="0" borderId="47" xfId="50" applyFont="1" applyBorder="1" applyAlignment="1" applyProtection="1">
      <alignment horizontal="center" vertical="center" wrapText="1"/>
      <protection hidden="1"/>
    </xf>
    <xf numFmtId="38" fontId="10" fillId="0" borderId="28" xfId="50" applyFont="1" applyBorder="1" applyAlignment="1" applyProtection="1">
      <alignment horizontal="center" vertical="center" wrapText="1"/>
      <protection hidden="1"/>
    </xf>
    <xf numFmtId="0" fontId="5" fillId="35" borderId="27" xfId="0" applyNumberFormat="1" applyFont="1" applyFill="1" applyBorder="1" applyAlignment="1" applyProtection="1">
      <alignment horizontal="left" vertical="center"/>
      <protection hidden="1"/>
    </xf>
    <xf numFmtId="49" fontId="5" fillId="0" borderId="67" xfId="0" applyNumberFormat="1" applyFont="1" applyFill="1" applyBorder="1" applyAlignment="1" applyProtection="1">
      <alignment horizontal="center" vertical="center"/>
      <protection hidden="1"/>
    </xf>
    <xf numFmtId="49" fontId="5" fillId="0" borderId="11" xfId="0" applyNumberFormat="1" applyFont="1" applyFill="1" applyBorder="1" applyAlignment="1" applyProtection="1">
      <alignment horizontal="center" vertical="center"/>
      <protection hidden="1"/>
    </xf>
    <xf numFmtId="49" fontId="5" fillId="0" borderId="68" xfId="0" applyNumberFormat="1" applyFont="1" applyFill="1" applyBorder="1" applyAlignment="1" applyProtection="1">
      <alignment horizontal="center" vertical="center"/>
      <protection hidden="1"/>
    </xf>
    <xf numFmtId="0" fontId="7" fillId="0" borderId="67" xfId="0" applyFont="1" applyFill="1" applyBorder="1" applyAlignment="1" applyProtection="1">
      <alignment horizontal="center" vertical="center" wrapText="1"/>
      <protection hidden="1"/>
    </xf>
    <xf numFmtId="0" fontId="7" fillId="0" borderId="11" xfId="0" applyFont="1" applyFill="1" applyBorder="1" applyAlignment="1" applyProtection="1">
      <alignment horizontal="center" vertical="center" wrapText="1"/>
      <protection hidden="1"/>
    </xf>
    <xf numFmtId="0" fontId="7" fillId="0" borderId="68" xfId="0" applyFont="1" applyFill="1" applyBorder="1" applyAlignment="1" applyProtection="1">
      <alignment horizontal="center" vertical="center" wrapText="1"/>
      <protection hidden="1"/>
    </xf>
    <xf numFmtId="0" fontId="5" fillId="35" borderId="51" xfId="0" applyNumberFormat="1" applyFont="1" applyFill="1" applyBorder="1" applyAlignment="1" applyProtection="1">
      <alignment horizontal="center" vertical="center"/>
      <protection hidden="1"/>
    </xf>
    <xf numFmtId="0" fontId="5" fillId="35" borderId="21" xfId="0" applyNumberFormat="1" applyFont="1" applyFill="1" applyBorder="1" applyAlignment="1" applyProtection="1">
      <alignment horizontal="center" vertical="center"/>
      <protection hidden="1"/>
    </xf>
    <xf numFmtId="0" fontId="5" fillId="35" borderId="26" xfId="0" applyNumberFormat="1" applyFont="1" applyFill="1" applyBorder="1" applyAlignment="1" applyProtection="1">
      <alignment horizontal="center" vertical="center"/>
      <protection hidden="1"/>
    </xf>
    <xf numFmtId="0" fontId="5" fillId="35" borderId="27" xfId="0" applyNumberFormat="1" applyFont="1" applyFill="1" applyBorder="1" applyAlignment="1" applyProtection="1">
      <alignment horizontal="center" vertical="center"/>
      <protection hidden="1"/>
    </xf>
    <xf numFmtId="38" fontId="6" fillId="0" borderId="23" xfId="50" applyFont="1" applyFill="1" applyBorder="1" applyAlignment="1" applyProtection="1">
      <alignment horizontal="center" vertical="center"/>
      <protection hidden="1"/>
    </xf>
    <xf numFmtId="38" fontId="6" fillId="0" borderId="69" xfId="50" applyFont="1" applyFill="1" applyBorder="1" applyAlignment="1" applyProtection="1">
      <alignment horizontal="center" vertical="center"/>
      <protection hidden="1"/>
    </xf>
    <xf numFmtId="0" fontId="6" fillId="0" borderId="55" xfId="0" applyFont="1" applyFill="1" applyBorder="1" applyAlignment="1" applyProtection="1">
      <alignment horizontal="center" vertical="center"/>
      <protection hidden="1"/>
    </xf>
    <xf numFmtId="0" fontId="6" fillId="0" borderId="23" xfId="0" applyFont="1" applyFill="1" applyBorder="1" applyAlignment="1" applyProtection="1">
      <alignment horizontal="center" vertical="center"/>
      <protection hidden="1"/>
    </xf>
    <xf numFmtId="0" fontId="6" fillId="0" borderId="69" xfId="0" applyFont="1" applyFill="1" applyBorder="1" applyAlignment="1" applyProtection="1">
      <alignment horizontal="center" vertical="center"/>
      <protection hidden="1"/>
    </xf>
    <xf numFmtId="0" fontId="5" fillId="0" borderId="61" xfId="0" applyNumberFormat="1" applyFont="1" applyFill="1" applyBorder="1" applyAlignment="1" applyProtection="1">
      <alignment horizontal="center" vertical="center" shrinkToFit="1"/>
      <protection/>
    </xf>
    <xf numFmtId="0" fontId="5" fillId="0" borderId="10" xfId="0" applyNumberFormat="1" applyFont="1" applyFill="1" applyBorder="1" applyAlignment="1" applyProtection="1">
      <alignment horizontal="center" vertical="center" shrinkToFit="1"/>
      <protection/>
    </xf>
    <xf numFmtId="0" fontId="5" fillId="0" borderId="70" xfId="0" applyNumberFormat="1" applyFont="1" applyFill="1" applyBorder="1" applyAlignment="1" applyProtection="1">
      <alignment horizontal="center" vertical="center" shrinkToFit="1"/>
      <protection/>
    </xf>
    <xf numFmtId="38" fontId="6" fillId="0" borderId="71" xfId="50" applyFont="1" applyFill="1" applyBorder="1" applyAlignment="1" applyProtection="1">
      <alignment horizontal="center" vertical="center" shrinkToFit="1"/>
      <protection hidden="1"/>
    </xf>
    <xf numFmtId="38" fontId="6" fillId="0" borderId="72" xfId="50" applyFont="1" applyFill="1" applyBorder="1" applyAlignment="1" applyProtection="1">
      <alignment horizontal="center" vertical="center" shrinkToFit="1"/>
      <protection hidden="1"/>
    </xf>
    <xf numFmtId="38" fontId="6" fillId="0" borderId="73" xfId="50" applyFont="1" applyFill="1" applyBorder="1" applyAlignment="1" applyProtection="1">
      <alignment horizontal="center" vertical="center" shrinkToFit="1"/>
      <protection hidden="1"/>
    </xf>
    <xf numFmtId="49" fontId="5" fillId="0" borderId="74" xfId="0" applyNumberFormat="1" applyFont="1" applyFill="1" applyBorder="1" applyAlignment="1" applyProtection="1">
      <alignment horizontal="center" vertical="center"/>
      <protection hidden="1"/>
    </xf>
    <xf numFmtId="49" fontId="5" fillId="0" borderId="14" xfId="0" applyNumberFormat="1" applyFont="1" applyFill="1" applyBorder="1" applyAlignment="1" applyProtection="1">
      <alignment horizontal="center" vertical="center"/>
      <protection hidden="1"/>
    </xf>
    <xf numFmtId="0" fontId="7" fillId="0" borderId="14" xfId="0" applyFont="1" applyFill="1" applyBorder="1" applyAlignment="1" applyProtection="1">
      <alignment horizontal="center" vertical="center" wrapText="1"/>
      <protection hidden="1"/>
    </xf>
    <xf numFmtId="0" fontId="5" fillId="0" borderId="22" xfId="0" applyNumberFormat="1" applyFont="1" applyFill="1" applyBorder="1" applyAlignment="1" applyProtection="1">
      <alignment horizontal="center" vertical="center"/>
      <protection hidden="1"/>
    </xf>
    <xf numFmtId="0" fontId="6" fillId="35" borderId="75" xfId="0" applyFont="1" applyFill="1" applyBorder="1" applyAlignment="1" applyProtection="1">
      <alignment horizontal="center" vertical="center"/>
      <protection hidden="1" locked="0"/>
    </xf>
    <xf numFmtId="0" fontId="6" fillId="35" borderId="72" xfId="0" applyFont="1" applyFill="1" applyBorder="1" applyAlignment="1" applyProtection="1">
      <alignment horizontal="center" vertical="center"/>
      <protection hidden="1" locked="0"/>
    </xf>
    <xf numFmtId="0" fontId="6" fillId="35" borderId="76" xfId="0" applyFont="1" applyFill="1" applyBorder="1" applyAlignment="1" applyProtection="1">
      <alignment horizontal="center" vertical="center"/>
      <protection hidden="1" locked="0"/>
    </xf>
    <xf numFmtId="0" fontId="6" fillId="35" borderId="50" xfId="0" applyFont="1" applyFill="1" applyBorder="1" applyAlignment="1" applyProtection="1">
      <alignment horizontal="center" vertical="center"/>
      <protection hidden="1" locked="0"/>
    </xf>
    <xf numFmtId="0" fontId="6" fillId="35" borderId="10" xfId="0" applyFont="1" applyFill="1" applyBorder="1" applyAlignment="1" applyProtection="1">
      <alignment horizontal="center" vertical="center"/>
      <protection hidden="1" locked="0"/>
    </xf>
    <xf numFmtId="0" fontId="6" fillId="35" borderId="77" xfId="0" applyFont="1" applyFill="1" applyBorder="1" applyAlignment="1" applyProtection="1">
      <alignment horizontal="center" vertical="center"/>
      <protection hidden="1" locked="0"/>
    </xf>
    <xf numFmtId="0" fontId="6" fillId="0" borderId="18" xfId="0" applyFont="1" applyFill="1" applyBorder="1" applyAlignment="1" applyProtection="1">
      <alignment horizontal="center" vertical="center"/>
      <protection hidden="1"/>
    </xf>
    <xf numFmtId="0" fontId="5" fillId="0" borderId="71" xfId="0" applyNumberFormat="1" applyFont="1" applyFill="1" applyBorder="1" applyAlignment="1" applyProtection="1">
      <alignment horizontal="center" vertical="center" shrinkToFit="1"/>
      <protection/>
    </xf>
    <xf numFmtId="0" fontId="5" fillId="0" borderId="72" xfId="0" applyNumberFormat="1" applyFont="1" applyFill="1" applyBorder="1" applyAlignment="1" applyProtection="1">
      <alignment horizontal="center" vertical="center" shrinkToFit="1"/>
      <protection/>
    </xf>
    <xf numFmtId="0" fontId="6" fillId="0" borderId="72" xfId="0" applyFont="1" applyFill="1" applyBorder="1" applyAlignment="1" applyProtection="1">
      <alignment horizontal="center" vertical="center"/>
      <protection hidden="1"/>
    </xf>
    <xf numFmtId="49" fontId="6" fillId="0" borderId="55" xfId="0" applyNumberFormat="1" applyFont="1" applyFill="1" applyBorder="1" applyAlignment="1" applyProtection="1">
      <alignment horizontal="center" vertical="center"/>
      <protection hidden="1"/>
    </xf>
    <xf numFmtId="49" fontId="6" fillId="0" borderId="23" xfId="0" applyNumberFormat="1" applyFont="1" applyFill="1" applyBorder="1" applyAlignment="1" applyProtection="1">
      <alignment horizontal="center" vertical="center"/>
      <protection hidden="1"/>
    </xf>
    <xf numFmtId="49" fontId="6" fillId="0" borderId="78" xfId="0" applyNumberFormat="1" applyFont="1" applyFill="1" applyBorder="1" applyAlignment="1" applyProtection="1">
      <alignment horizontal="center" vertical="center"/>
      <protection hidden="1"/>
    </xf>
    <xf numFmtId="38" fontId="5" fillId="0" borderId="23" xfId="50" applyFont="1" applyBorder="1" applyAlignment="1" applyProtection="1">
      <alignment horizontal="right" vertical="center"/>
      <protection hidden="1"/>
    </xf>
    <xf numFmtId="0" fontId="6" fillId="35" borderId="47" xfId="0" applyFont="1" applyFill="1" applyBorder="1" applyAlignment="1" applyProtection="1">
      <alignment horizontal="center" vertical="center"/>
      <protection hidden="1" locked="0"/>
    </xf>
    <xf numFmtId="0" fontId="6" fillId="35" borderId="18" xfId="0" applyFont="1" applyFill="1" applyBorder="1" applyAlignment="1" applyProtection="1">
      <alignment horizontal="center" vertical="center"/>
      <protection hidden="1" locked="0"/>
    </xf>
    <xf numFmtId="0" fontId="6" fillId="35" borderId="79" xfId="0" applyFont="1" applyFill="1" applyBorder="1" applyAlignment="1" applyProtection="1">
      <alignment horizontal="center" vertical="center"/>
      <protection hidden="1" locked="0"/>
    </xf>
    <xf numFmtId="38" fontId="6" fillId="0" borderId="80" xfId="50" applyFont="1" applyFill="1" applyBorder="1" applyAlignment="1" applyProtection="1">
      <alignment horizontal="center" vertical="center" shrinkToFit="1"/>
      <protection hidden="1"/>
    </xf>
    <xf numFmtId="38" fontId="6" fillId="0" borderId="57" xfId="50" applyFont="1" applyFill="1" applyBorder="1" applyAlignment="1" applyProtection="1">
      <alignment horizontal="center" vertical="center" shrinkToFit="1"/>
      <protection hidden="1"/>
    </xf>
    <xf numFmtId="38" fontId="6" fillId="0" borderId="81" xfId="50" applyFont="1" applyFill="1" applyBorder="1" applyAlignment="1" applyProtection="1">
      <alignment horizontal="center" vertical="center" shrinkToFit="1"/>
      <protection hidden="1"/>
    </xf>
    <xf numFmtId="49" fontId="5" fillId="35" borderId="10" xfId="0" applyNumberFormat="1" applyFont="1" applyFill="1" applyBorder="1" applyAlignment="1" applyProtection="1">
      <alignment horizontal="left"/>
      <protection hidden="1"/>
    </xf>
    <xf numFmtId="0" fontId="5" fillId="35" borderId="10" xfId="0" applyNumberFormat="1" applyFont="1" applyFill="1" applyBorder="1" applyAlignment="1" applyProtection="1">
      <alignment horizontal="center" vertical="center" shrinkToFit="1"/>
      <protection hidden="1" locked="0"/>
    </xf>
    <xf numFmtId="49" fontId="5" fillId="0" borderId="27" xfId="0" applyNumberFormat="1" applyFont="1" applyBorder="1" applyAlignment="1" applyProtection="1">
      <alignment horizontal="center" vertical="center" wrapText="1"/>
      <protection hidden="1" locked="0"/>
    </xf>
    <xf numFmtId="49" fontId="5" fillId="0" borderId="82" xfId="0" applyNumberFormat="1" applyFont="1" applyBorder="1" applyAlignment="1" applyProtection="1">
      <alignment horizontal="center" vertical="center"/>
      <protection hidden="1" locked="0"/>
    </xf>
    <xf numFmtId="0" fontId="6" fillId="0" borderId="27" xfId="0" applyFont="1" applyBorder="1" applyAlignment="1" applyProtection="1">
      <alignment horizontal="center" vertical="center"/>
      <protection hidden="1" locked="0"/>
    </xf>
    <xf numFmtId="0" fontId="6" fillId="0" borderId="83" xfId="0" applyFont="1" applyBorder="1" applyAlignment="1" applyProtection="1">
      <alignment horizontal="center" vertical="center"/>
      <protection hidden="1" locked="0"/>
    </xf>
    <xf numFmtId="0" fontId="7" fillId="35" borderId="51" xfId="0" applyFont="1" applyFill="1" applyBorder="1" applyAlignment="1" applyProtection="1">
      <alignment horizontal="center" vertical="center"/>
      <protection hidden="1"/>
    </xf>
    <xf numFmtId="0" fontId="7" fillId="35" borderId="26" xfId="0" applyFont="1" applyFill="1" applyBorder="1" applyAlignment="1" applyProtection="1">
      <alignment horizontal="center" vertical="center"/>
      <protection hidden="1"/>
    </xf>
    <xf numFmtId="0" fontId="7" fillId="35" borderId="53" xfId="0" applyFont="1" applyFill="1" applyBorder="1" applyAlignment="1" applyProtection="1">
      <alignment horizontal="center" vertical="center"/>
      <protection hidden="1"/>
    </xf>
    <xf numFmtId="0" fontId="7" fillId="35" borderId="84" xfId="0" applyFont="1" applyFill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7" fillId="0" borderId="83" xfId="0" applyFont="1" applyBorder="1" applyAlignment="1" applyProtection="1">
      <alignment horizontal="center" vertical="center"/>
      <protection hidden="1"/>
    </xf>
    <xf numFmtId="0" fontId="7" fillId="35" borderId="21" xfId="0" applyFont="1" applyFill="1" applyBorder="1" applyAlignment="1" applyProtection="1">
      <alignment horizontal="center" vertical="center"/>
      <protection hidden="1"/>
    </xf>
    <xf numFmtId="0" fontId="7" fillId="35" borderId="57" xfId="0" applyFont="1" applyFill="1" applyBorder="1" applyAlignment="1" applyProtection="1">
      <alignment horizontal="center" vertical="center"/>
      <protection hidden="1"/>
    </xf>
    <xf numFmtId="0" fontId="7" fillId="35" borderId="27" xfId="0" applyFont="1" applyFill="1" applyBorder="1" applyAlignment="1" applyProtection="1">
      <alignment horizontal="center" vertical="center"/>
      <protection hidden="1"/>
    </xf>
    <xf numFmtId="0" fontId="7" fillId="35" borderId="83" xfId="0" applyFont="1" applyFill="1" applyBorder="1" applyAlignment="1" applyProtection="1">
      <alignment horizontal="center" vertical="center"/>
      <protection hidden="1"/>
    </xf>
    <xf numFmtId="0" fontId="5" fillId="35" borderId="18" xfId="0" applyNumberFormat="1" applyFont="1" applyFill="1" applyBorder="1" applyAlignment="1" applyProtection="1">
      <alignment horizontal="center" vertical="center" shrinkToFit="1"/>
      <protection hidden="1" locked="0"/>
    </xf>
    <xf numFmtId="0" fontId="6" fillId="0" borderId="50" xfId="0" applyFont="1" applyFill="1" applyBorder="1" applyAlignment="1" applyProtection="1">
      <alignment horizontal="center" vertical="center"/>
      <protection hidden="1"/>
    </xf>
    <xf numFmtId="0" fontId="6" fillId="0" borderId="10" xfId="0" applyFont="1" applyFill="1" applyBorder="1" applyAlignment="1" applyProtection="1">
      <alignment horizontal="center" vertical="center"/>
      <protection hidden="1"/>
    </xf>
    <xf numFmtId="0" fontId="7" fillId="0" borderId="74" xfId="0" applyFont="1" applyFill="1" applyBorder="1" applyAlignment="1" applyProtection="1">
      <alignment horizontal="center" vertical="center" wrapText="1"/>
      <protection hidden="1"/>
    </xf>
    <xf numFmtId="0" fontId="7" fillId="0" borderId="85" xfId="0" applyFont="1" applyFill="1" applyBorder="1" applyAlignment="1" applyProtection="1">
      <alignment horizontal="center" vertical="center" wrapText="1"/>
      <protection hidden="1"/>
    </xf>
    <xf numFmtId="49" fontId="5" fillId="35" borderId="0" xfId="0" applyNumberFormat="1" applyFont="1" applyFill="1" applyBorder="1" applyAlignment="1" applyProtection="1">
      <alignment horizontal="center" vertical="center"/>
      <protection hidden="1" locked="0"/>
    </xf>
    <xf numFmtId="49" fontId="4" fillId="0" borderId="0" xfId="0" applyNumberFormat="1" applyFont="1" applyBorder="1" applyAlignment="1" applyProtection="1">
      <alignment horizontal="center" vertical="center"/>
      <protection hidden="1"/>
    </xf>
    <xf numFmtId="49" fontId="5" fillId="0" borderId="18" xfId="0" applyNumberFormat="1" applyFont="1" applyBorder="1" applyAlignment="1" applyProtection="1">
      <alignment horizontal="center" vertical="center"/>
      <protection hidden="1"/>
    </xf>
    <xf numFmtId="0" fontId="7" fillId="35" borderId="27" xfId="0" applyFont="1" applyFill="1" applyBorder="1" applyAlignment="1" applyProtection="1">
      <alignment horizontal="center" vertical="center" wrapText="1"/>
      <protection hidden="1"/>
    </xf>
    <xf numFmtId="0" fontId="7" fillId="35" borderId="83" xfId="0" applyFont="1" applyFill="1" applyBorder="1" applyAlignment="1" applyProtection="1">
      <alignment horizontal="center" vertical="center" wrapText="1"/>
      <protection hidden="1"/>
    </xf>
    <xf numFmtId="49" fontId="5" fillId="35" borderId="18" xfId="0" applyNumberFormat="1" applyFont="1" applyFill="1" applyBorder="1" applyAlignment="1" applyProtection="1">
      <alignment horizontal="left"/>
      <protection hidden="1"/>
    </xf>
    <xf numFmtId="49" fontId="2" fillId="0" borderId="0" xfId="0" applyNumberFormat="1" applyFont="1" applyBorder="1" applyAlignment="1" applyProtection="1">
      <alignment horizontal="left" vertical="center"/>
      <protection hidden="1"/>
    </xf>
    <xf numFmtId="49" fontId="10" fillId="0" borderId="22" xfId="0" applyNumberFormat="1" applyFont="1" applyBorder="1" applyAlignment="1" applyProtection="1">
      <alignment horizontal="center" vertical="center"/>
      <protection hidden="1"/>
    </xf>
    <xf numFmtId="49" fontId="5" fillId="0" borderId="50" xfId="0" applyNumberFormat="1" applyFont="1" applyBorder="1" applyAlignment="1" applyProtection="1">
      <alignment horizontal="center" vertical="center"/>
      <protection hidden="1"/>
    </xf>
    <xf numFmtId="49" fontId="5" fillId="0" borderId="29" xfId="0" applyNumberFormat="1" applyFont="1" applyBorder="1" applyAlignment="1" applyProtection="1">
      <alignment horizontal="center" vertical="center"/>
      <protection hidden="1"/>
    </xf>
    <xf numFmtId="49" fontId="5" fillId="0" borderId="22" xfId="0" applyNumberFormat="1" applyFont="1" applyBorder="1" applyAlignment="1" applyProtection="1">
      <alignment horizontal="center" vertical="center"/>
      <protection hidden="1"/>
    </xf>
    <xf numFmtId="38" fontId="10" fillId="5" borderId="50" xfId="50" applyFont="1" applyFill="1" applyBorder="1" applyAlignment="1" applyProtection="1">
      <alignment horizontal="center" vertical="center"/>
      <protection hidden="1"/>
    </xf>
    <xf numFmtId="38" fontId="10" fillId="5" borderId="10" xfId="50" applyFont="1" applyFill="1" applyBorder="1" applyAlignment="1" applyProtection="1">
      <alignment horizontal="center" vertical="center"/>
      <protection hidden="1"/>
    </xf>
    <xf numFmtId="38" fontId="10" fillId="5" borderId="29" xfId="50" applyFont="1" applyFill="1" applyBorder="1" applyAlignment="1" applyProtection="1">
      <alignment horizontal="center" vertical="center"/>
      <protection hidden="1"/>
    </xf>
    <xf numFmtId="49" fontId="9" fillId="0" borderId="22" xfId="0" applyNumberFormat="1" applyFont="1" applyFill="1" applyBorder="1" applyAlignment="1" applyProtection="1">
      <alignment horizontal="center" vertical="center"/>
      <protection hidden="1"/>
    </xf>
    <xf numFmtId="0" fontId="5" fillId="0" borderId="22" xfId="0" applyNumberFormat="1" applyFont="1" applyBorder="1" applyAlignment="1" applyProtection="1">
      <alignment horizontal="center" vertical="center"/>
      <protection hidden="1"/>
    </xf>
    <xf numFmtId="49" fontId="5" fillId="35" borderId="0" xfId="0" applyNumberFormat="1" applyFont="1" applyFill="1" applyAlignment="1" applyProtection="1">
      <alignment horizontal="center" vertical="center"/>
      <protection hidden="1" locked="0"/>
    </xf>
    <xf numFmtId="0" fontId="6" fillId="0" borderId="47" xfId="0" applyFont="1" applyFill="1" applyBorder="1" applyAlignment="1" applyProtection="1">
      <alignment horizontal="center" vertical="center"/>
      <protection hidden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xcel Built-in Normal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BN85"/>
  <sheetViews>
    <sheetView tabSelected="1" zoomScale="80" zoomScaleNormal="80" zoomScaleSheetLayoutView="70" zoomScalePageLayoutView="0" workbookViewId="0" topLeftCell="A1">
      <selection activeCell="L12" sqref="L12"/>
    </sheetView>
  </sheetViews>
  <sheetFormatPr defaultColWidth="9.140625" defaultRowHeight="15"/>
  <cols>
    <col min="1" max="1" width="10.140625" style="10" customWidth="1"/>
    <col min="2" max="3" width="4.00390625" style="10" hidden="1" customWidth="1"/>
    <col min="4" max="4" width="10.421875" style="10" hidden="1" customWidth="1"/>
    <col min="5" max="5" width="21.57421875" style="10" hidden="1" customWidth="1"/>
    <col min="6" max="6" width="25.57421875" style="10" hidden="1" customWidth="1"/>
    <col min="7" max="7" width="20.57421875" style="10" hidden="1" customWidth="1"/>
    <col min="8" max="8" width="7.421875" style="10" bestFit="1" customWidth="1"/>
    <col min="9" max="9" width="3.8515625" style="10" customWidth="1"/>
    <col min="10" max="10" width="4.57421875" style="10" customWidth="1"/>
    <col min="11" max="11" width="5.7109375" style="10" customWidth="1"/>
    <col min="12" max="12" width="4.57421875" style="10" customWidth="1"/>
    <col min="13" max="13" width="4.7109375" style="10" customWidth="1"/>
    <col min="14" max="14" width="6.140625" style="10" bestFit="1" customWidth="1"/>
    <col min="15" max="16" width="3.57421875" style="10" customWidth="1"/>
    <col min="17" max="17" width="6.7109375" style="10" customWidth="1"/>
    <col min="18" max="18" width="6.8515625" style="10" customWidth="1"/>
    <col min="19" max="19" width="4.57421875" style="10" customWidth="1"/>
    <col min="20" max="20" width="7.7109375" style="10" bestFit="1" customWidth="1"/>
    <col min="21" max="21" width="3.7109375" style="10" customWidth="1"/>
    <col min="22" max="22" width="3.57421875" style="10" customWidth="1"/>
    <col min="23" max="23" width="4.57421875" style="10" customWidth="1"/>
    <col min="24" max="24" width="3.7109375" style="10" customWidth="1"/>
    <col min="25" max="25" width="4.57421875" style="10" customWidth="1"/>
    <col min="26" max="26" width="6.140625" style="10" bestFit="1" customWidth="1"/>
    <col min="27" max="30" width="3.421875" style="10" customWidth="1"/>
    <col min="31" max="33" width="3.7109375" style="10" customWidth="1"/>
    <col min="34" max="34" width="7.140625" style="10" bestFit="1" customWidth="1"/>
    <col min="35" max="35" width="2.7109375" style="10" customWidth="1"/>
    <col min="36" max="36" width="4.00390625" style="10" customWidth="1"/>
    <col min="37" max="37" width="3.7109375" style="10" customWidth="1"/>
    <col min="38" max="39" width="2.7109375" style="10" customWidth="1"/>
    <col min="40" max="40" width="3.7109375" style="10" customWidth="1"/>
    <col min="41" max="41" width="7.7109375" style="10" customWidth="1"/>
    <col min="42" max="42" width="6.57421875" style="10" customWidth="1"/>
    <col min="43" max="44" width="2.7109375" style="10" customWidth="1"/>
    <col min="45" max="45" width="7.7109375" style="10" customWidth="1"/>
    <col min="46" max="46" width="3.7109375" style="10" customWidth="1"/>
    <col min="47" max="49" width="7.7109375" style="10" hidden="1" customWidth="1"/>
    <col min="50" max="50" width="2.7109375" style="10" hidden="1" customWidth="1"/>
    <col min="51" max="52" width="3.7109375" style="10" hidden="1" customWidth="1"/>
    <col min="53" max="53" width="2.7109375" style="10" hidden="1" customWidth="1"/>
    <col min="54" max="54" width="10.140625" style="10" hidden="1" customWidth="1"/>
    <col min="55" max="61" width="9.00390625" style="10" hidden="1" customWidth="1"/>
    <col min="62" max="63" width="9.00390625" style="10" customWidth="1"/>
    <col min="64" max="16384" width="9.00390625" style="10" customWidth="1"/>
  </cols>
  <sheetData>
    <row r="1" spans="1:64" s="4" customFormat="1" ht="32.25" customHeight="1">
      <c r="A1" s="265" t="s">
        <v>0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3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J1" s="260" t="s">
        <v>1</v>
      </c>
      <c r="AK1" s="260"/>
      <c r="AL1" s="260"/>
      <c r="AM1" s="260"/>
      <c r="AN1" s="260"/>
      <c r="AO1" s="260"/>
      <c r="AP1" s="260"/>
      <c r="AQ1" s="260"/>
      <c r="AR1" s="260"/>
      <c r="AS1" s="260"/>
      <c r="AT1" s="5"/>
      <c r="AU1" s="5"/>
      <c r="AV1" s="5"/>
      <c r="AW1" s="5"/>
      <c r="AZ1" s="6"/>
      <c r="BB1" s="7"/>
      <c r="BC1" s="8"/>
      <c r="BF1" s="4" t="s">
        <v>16</v>
      </c>
      <c r="BG1" s="4" t="s">
        <v>17</v>
      </c>
      <c r="BH1" s="4" t="s">
        <v>18</v>
      </c>
      <c r="BI1" s="9" t="s">
        <v>19</v>
      </c>
      <c r="BJ1" s="9"/>
      <c r="BK1" s="9"/>
      <c r="BL1" s="9"/>
    </row>
    <row r="2" spans="1:64" s="4" customFormat="1" ht="24" customHeight="1">
      <c r="A2" s="2"/>
      <c r="B2" s="2"/>
      <c r="C2" s="2"/>
      <c r="D2" s="2"/>
      <c r="E2" s="2"/>
      <c r="F2" s="2"/>
      <c r="G2" s="2"/>
      <c r="H2" s="71"/>
      <c r="I2" s="2"/>
      <c r="J2" s="2"/>
      <c r="K2" s="2"/>
      <c r="L2" s="2"/>
      <c r="M2" s="10"/>
      <c r="N2" s="10"/>
      <c r="O2" s="10"/>
      <c r="P2" s="10"/>
      <c r="Q2" s="10"/>
      <c r="R2" s="10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J2" s="275"/>
      <c r="AK2" s="275"/>
      <c r="AL2" s="275"/>
      <c r="AM2" s="275"/>
      <c r="AN2" s="79" t="s">
        <v>469</v>
      </c>
      <c r="AO2" s="131"/>
      <c r="AP2" s="80" t="s">
        <v>470</v>
      </c>
      <c r="AQ2" s="259"/>
      <c r="AR2" s="259"/>
      <c r="AS2" s="81" t="s">
        <v>471</v>
      </c>
      <c r="AT2" s="14"/>
      <c r="AU2" s="14"/>
      <c r="AV2" s="14"/>
      <c r="AW2" s="14"/>
      <c r="AZ2" s="6"/>
      <c r="BB2" s="7"/>
      <c r="BC2" s="8"/>
      <c r="BF2" s="4" t="s">
        <v>20</v>
      </c>
      <c r="BG2" s="4" t="s">
        <v>17</v>
      </c>
      <c r="BH2" s="4" t="s">
        <v>21</v>
      </c>
      <c r="BI2" s="9" t="s">
        <v>19</v>
      </c>
      <c r="BJ2" s="9"/>
      <c r="BK2" s="9"/>
      <c r="BL2" s="9"/>
    </row>
    <row r="3" spans="1:64" s="4" customFormat="1" ht="16.5" customHeight="1">
      <c r="A3" s="2"/>
      <c r="B3" s="2"/>
      <c r="C3" s="2"/>
      <c r="D3" s="2"/>
      <c r="E3" s="2"/>
      <c r="F3" s="2"/>
      <c r="G3" s="2"/>
      <c r="H3" s="71"/>
      <c r="I3" s="2"/>
      <c r="J3" s="2"/>
      <c r="K3" s="2"/>
      <c r="L3" s="2"/>
      <c r="M3" s="10"/>
      <c r="N3" s="10"/>
      <c r="O3" s="10"/>
      <c r="P3" s="10"/>
      <c r="Q3" s="10"/>
      <c r="R3" s="10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Z3" s="6"/>
      <c r="BB3" s="7"/>
      <c r="BC3" s="8"/>
      <c r="BF3" s="4" t="s">
        <v>22</v>
      </c>
      <c r="BG3" s="4" t="s">
        <v>17</v>
      </c>
      <c r="BH3" s="4" t="s">
        <v>23</v>
      </c>
      <c r="BI3" s="9" t="s">
        <v>24</v>
      </c>
      <c r="BJ3" s="9"/>
      <c r="BK3" s="9"/>
      <c r="BL3" s="9"/>
    </row>
    <row r="4" spans="5:64" s="4" customFormat="1" ht="21" customHeight="1">
      <c r="E4" s="6"/>
      <c r="F4" s="6"/>
      <c r="G4" s="6"/>
      <c r="H4" s="10"/>
      <c r="I4" s="169" t="s">
        <v>455</v>
      </c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67"/>
      <c r="AJ4" s="264" t="s">
        <v>472</v>
      </c>
      <c r="AK4" s="264"/>
      <c r="AL4" s="264"/>
      <c r="AM4" s="254"/>
      <c r="AN4" s="254"/>
      <c r="AO4" s="254"/>
      <c r="AP4" s="254"/>
      <c r="AQ4" s="254"/>
      <c r="AR4" s="254"/>
      <c r="AS4" s="254"/>
      <c r="AT4" s="26"/>
      <c r="AU4" s="26"/>
      <c r="AV4" s="26"/>
      <c r="AW4" s="26"/>
      <c r="AZ4" s="6"/>
      <c r="BC4" s="8"/>
      <c r="BF4" s="4" t="s">
        <v>25</v>
      </c>
      <c r="BG4" s="4" t="s">
        <v>17</v>
      </c>
      <c r="BH4" s="4" t="s">
        <v>26</v>
      </c>
      <c r="BI4" s="9" t="s">
        <v>27</v>
      </c>
      <c r="BJ4" s="9"/>
      <c r="BK4" s="9"/>
      <c r="BL4" s="9"/>
    </row>
    <row r="5" spans="1:64" s="4" customFormat="1" ht="21" customHeight="1">
      <c r="A5" s="15"/>
      <c r="B5" s="15"/>
      <c r="C5" s="15"/>
      <c r="D5" s="16"/>
      <c r="E5" s="19">
        <f>+IF(OR(I5="○",L5="○",Q5="○"),1,2)</f>
        <v>2</v>
      </c>
      <c r="F5" s="17"/>
      <c r="G5" s="17"/>
      <c r="H5" s="72"/>
      <c r="I5" s="121"/>
      <c r="J5" s="168" t="s">
        <v>456</v>
      </c>
      <c r="K5" s="168"/>
      <c r="L5" s="121" t="s">
        <v>473</v>
      </c>
      <c r="M5" s="168" t="s">
        <v>457</v>
      </c>
      <c r="N5" s="168"/>
      <c r="O5" s="168"/>
      <c r="P5" s="168"/>
      <c r="Q5" s="121" t="s">
        <v>481</v>
      </c>
      <c r="R5" s="168" t="s">
        <v>476</v>
      </c>
      <c r="S5" s="168"/>
      <c r="T5" s="168"/>
      <c r="U5" s="168"/>
      <c r="V5" s="168"/>
      <c r="W5" s="11"/>
      <c r="X5" s="18"/>
      <c r="Y5" s="18"/>
      <c r="AA5" s="11"/>
      <c r="AB5" s="11"/>
      <c r="AC5" s="19"/>
      <c r="AD5" s="11"/>
      <c r="AE5" s="11"/>
      <c r="AF5" s="11"/>
      <c r="AG5" s="20"/>
      <c r="AH5" s="21"/>
      <c r="AI5" s="20"/>
      <c r="AJ5" s="238" t="s">
        <v>2</v>
      </c>
      <c r="AK5" s="238"/>
      <c r="AL5" s="238"/>
      <c r="AM5" s="239"/>
      <c r="AN5" s="239"/>
      <c r="AO5" s="239"/>
      <c r="AP5" s="239"/>
      <c r="AQ5" s="239"/>
      <c r="AR5" s="239"/>
      <c r="AS5" s="239"/>
      <c r="AT5" s="26"/>
      <c r="AU5" s="26"/>
      <c r="AV5" s="26"/>
      <c r="AW5" s="26"/>
      <c r="AZ5" s="6"/>
      <c r="BF5" s="4" t="s">
        <v>28</v>
      </c>
      <c r="BG5" s="4" t="s">
        <v>17</v>
      </c>
      <c r="BH5" s="4" t="s">
        <v>29</v>
      </c>
      <c r="BI5" s="9" t="s">
        <v>30</v>
      </c>
      <c r="BJ5" s="9"/>
      <c r="BK5" s="9"/>
      <c r="BL5" s="9"/>
    </row>
    <row r="6" spans="1:64" s="4" customFormat="1" ht="21" customHeight="1">
      <c r="A6" s="12"/>
      <c r="B6" s="12"/>
      <c r="C6" s="12"/>
      <c r="D6" s="22"/>
      <c r="E6" s="23"/>
      <c r="F6" s="23"/>
      <c r="G6" s="23"/>
      <c r="H6" s="24"/>
      <c r="I6" s="24" t="s">
        <v>458</v>
      </c>
      <c r="J6" s="16"/>
      <c r="K6" s="15"/>
      <c r="L6" s="15"/>
      <c r="M6" s="15"/>
      <c r="N6" s="15"/>
      <c r="O6" s="15"/>
      <c r="P6" s="15"/>
      <c r="Q6" s="120" t="s">
        <v>482</v>
      </c>
      <c r="R6" s="152"/>
      <c r="S6" s="153"/>
      <c r="T6" s="153"/>
      <c r="U6" s="153"/>
      <c r="V6" s="154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238" t="s">
        <v>4</v>
      </c>
      <c r="AK6" s="238"/>
      <c r="AL6" s="238"/>
      <c r="AM6" s="239"/>
      <c r="AN6" s="239"/>
      <c r="AO6" s="239"/>
      <c r="AP6" s="239"/>
      <c r="AQ6" s="239"/>
      <c r="AR6" s="239"/>
      <c r="AS6" s="239"/>
      <c r="AT6" s="26"/>
      <c r="AU6" s="26"/>
      <c r="AV6" s="26"/>
      <c r="AW6" s="26"/>
      <c r="AZ6" s="6"/>
      <c r="BF6" s="4" t="s">
        <v>31</v>
      </c>
      <c r="BG6" s="4" t="s">
        <v>17</v>
      </c>
      <c r="BH6" s="4" t="s">
        <v>29</v>
      </c>
      <c r="BI6" s="9" t="s">
        <v>32</v>
      </c>
      <c r="BJ6" s="9"/>
      <c r="BK6" s="9"/>
      <c r="BL6" s="9"/>
    </row>
    <row r="7" spans="1:64" s="4" customFormat="1" ht="21" customHeight="1">
      <c r="A7" s="12"/>
      <c r="B7" s="12"/>
      <c r="C7" s="12"/>
      <c r="D7" s="22"/>
      <c r="E7" s="23"/>
      <c r="F7" s="23"/>
      <c r="G7" s="23"/>
      <c r="H7" s="24"/>
      <c r="I7" s="24"/>
      <c r="J7" s="16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25"/>
      <c r="AK7" s="25"/>
      <c r="AL7" s="25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Z7" s="6"/>
      <c r="BI7" s="9"/>
      <c r="BJ7" s="9"/>
      <c r="BK7" s="9"/>
      <c r="BL7" s="9"/>
    </row>
    <row r="8" spans="1:64" s="4" customFormat="1" ht="22.5" customHeight="1">
      <c r="A8" s="261" t="s">
        <v>3</v>
      </c>
      <c r="B8" s="261"/>
      <c r="C8" s="261"/>
      <c r="D8" s="261"/>
      <c r="E8" s="261"/>
      <c r="F8" s="261"/>
      <c r="G8" s="261"/>
      <c r="H8" s="261"/>
      <c r="I8" s="261"/>
      <c r="J8" s="261"/>
      <c r="K8" s="261"/>
      <c r="L8" s="261"/>
      <c r="M8" s="261"/>
      <c r="N8" s="261"/>
      <c r="O8" s="261"/>
      <c r="P8" s="261"/>
      <c r="Q8" s="261"/>
      <c r="R8" s="261"/>
      <c r="S8" s="261"/>
      <c r="T8" s="261"/>
      <c r="U8" s="27"/>
      <c r="V8" s="27"/>
      <c r="W8" s="27"/>
      <c r="X8" s="27"/>
      <c r="Y8" s="27"/>
      <c r="Z8" s="27"/>
      <c r="AA8" s="27"/>
      <c r="AB8" s="27"/>
      <c r="AF8" s="28"/>
      <c r="AJ8" s="29"/>
      <c r="AN8" s="75" t="s">
        <v>479</v>
      </c>
      <c r="AO8" s="75"/>
      <c r="AP8" s="75"/>
      <c r="AQ8" s="75"/>
      <c r="AR8" s="75"/>
      <c r="AS8" s="75"/>
      <c r="AZ8" s="6"/>
      <c r="BF8" s="4" t="s">
        <v>33</v>
      </c>
      <c r="BG8" s="4" t="s">
        <v>17</v>
      </c>
      <c r="BH8" s="4" t="s">
        <v>29</v>
      </c>
      <c r="BI8" s="9" t="s">
        <v>32</v>
      </c>
      <c r="BJ8" s="9"/>
      <c r="BK8" s="9"/>
      <c r="BL8" s="9"/>
    </row>
    <row r="9" spans="1:64" s="4" customFormat="1" ht="19.5" customHeight="1" thickBot="1">
      <c r="A9" s="132" t="s">
        <v>5</v>
      </c>
      <c r="B9" s="217" t="s">
        <v>521</v>
      </c>
      <c r="C9" s="217"/>
      <c r="D9" s="217"/>
      <c r="E9" s="217"/>
      <c r="F9" s="217"/>
      <c r="G9" s="217"/>
      <c r="H9" s="217"/>
      <c r="I9" s="217"/>
      <c r="J9" s="217"/>
      <c r="K9" s="217"/>
      <c r="L9" s="217"/>
      <c r="M9" s="217"/>
      <c r="N9" s="217"/>
      <c r="O9" s="217"/>
      <c r="P9" s="217"/>
      <c r="Q9" s="217"/>
      <c r="R9" s="82"/>
      <c r="S9" s="83" t="s">
        <v>6</v>
      </c>
      <c r="T9" s="84"/>
      <c r="U9" s="128"/>
      <c r="V9" s="85" t="s">
        <v>436</v>
      </c>
      <c r="W9" s="85"/>
      <c r="X9" s="129"/>
      <c r="Y9" s="199" t="s">
        <v>44</v>
      </c>
      <c r="Z9" s="200"/>
      <c r="AA9" s="201"/>
      <c r="AB9" s="129"/>
      <c r="AC9" s="192" t="s">
        <v>45</v>
      </c>
      <c r="AD9" s="192"/>
      <c r="AE9" s="192"/>
      <c r="AF9" s="130"/>
      <c r="AG9" s="202" t="s">
        <v>47</v>
      </c>
      <c r="AH9" s="202"/>
      <c r="AI9" s="202"/>
      <c r="AJ9" s="130"/>
      <c r="AK9" s="192" t="s">
        <v>46</v>
      </c>
      <c r="AL9" s="192"/>
      <c r="AM9" s="192"/>
      <c r="AN9" s="76" t="s">
        <v>480</v>
      </c>
      <c r="AO9" s="77"/>
      <c r="AP9" s="77"/>
      <c r="AQ9" s="77"/>
      <c r="AR9" s="77"/>
      <c r="AS9" s="77"/>
      <c r="AT9" s="31"/>
      <c r="AU9" s="31"/>
      <c r="AV9" s="31"/>
      <c r="AW9" s="31"/>
      <c r="AX9" s="20"/>
      <c r="AY9" s="20"/>
      <c r="AZ9" s="32"/>
      <c r="BF9" s="4" t="s">
        <v>34</v>
      </c>
      <c r="BG9" s="4" t="s">
        <v>17</v>
      </c>
      <c r="BH9" s="4" t="s">
        <v>35</v>
      </c>
      <c r="BI9" s="9" t="s">
        <v>30</v>
      </c>
      <c r="BJ9" s="9"/>
      <c r="BK9" s="9"/>
      <c r="BL9" s="9"/>
    </row>
    <row r="10" spans="1:64" s="4" customFormat="1" ht="19.5" customHeight="1" thickBot="1">
      <c r="A10" s="240" t="s">
        <v>478</v>
      </c>
      <c r="B10" s="133"/>
      <c r="C10" s="134"/>
      <c r="D10" s="134"/>
      <c r="E10" s="134"/>
      <c r="F10" s="133"/>
      <c r="G10" s="133"/>
      <c r="H10" s="242"/>
      <c r="I10" s="244" t="s">
        <v>7</v>
      </c>
      <c r="J10" s="245"/>
      <c r="K10" s="248" t="s">
        <v>8</v>
      </c>
      <c r="L10" s="244" t="s">
        <v>9</v>
      </c>
      <c r="M10" s="250"/>
      <c r="N10" s="250"/>
      <c r="O10" s="250"/>
      <c r="P10" s="245"/>
      <c r="Q10" s="252" t="s">
        <v>433</v>
      </c>
      <c r="R10" s="262" t="s">
        <v>459</v>
      </c>
      <c r="S10" s="158" t="s">
        <v>10</v>
      </c>
      <c r="T10" s="159"/>
      <c r="U10" s="159"/>
      <c r="V10" s="159"/>
      <c r="W10" s="159"/>
      <c r="X10" s="159"/>
      <c r="Y10" s="160"/>
      <c r="Z10" s="196" t="s">
        <v>48</v>
      </c>
      <c r="AA10" s="197"/>
      <c r="AB10" s="197"/>
      <c r="AC10" s="197"/>
      <c r="AD10" s="197"/>
      <c r="AE10" s="197"/>
      <c r="AF10" s="197"/>
      <c r="AG10" s="197"/>
      <c r="AH10" s="197"/>
      <c r="AI10" s="197"/>
      <c r="AJ10" s="197"/>
      <c r="AK10" s="197"/>
      <c r="AL10" s="197"/>
      <c r="AM10" s="197"/>
      <c r="AN10" s="197"/>
      <c r="AO10" s="198"/>
      <c r="AP10" s="193" t="s">
        <v>11</v>
      </c>
      <c r="AQ10" s="194"/>
      <c r="AR10" s="194"/>
      <c r="AS10" s="195"/>
      <c r="AT10" s="13"/>
      <c r="AU10" s="74"/>
      <c r="AV10" s="33"/>
      <c r="AW10" s="33"/>
      <c r="AX10" s="34"/>
      <c r="AY10" s="35"/>
      <c r="AZ10" s="35"/>
      <c r="BA10" s="35"/>
      <c r="BF10" s="4" t="s">
        <v>37</v>
      </c>
      <c r="BG10" s="4" t="s">
        <v>17</v>
      </c>
      <c r="BH10" s="4" t="s">
        <v>26</v>
      </c>
      <c r="BI10" s="9" t="s">
        <v>24</v>
      </c>
      <c r="BJ10" s="9"/>
      <c r="BK10" s="9"/>
      <c r="BL10" s="9"/>
    </row>
    <row r="11" spans="1:64" s="4" customFormat="1" ht="19.5" customHeight="1" thickBot="1" thickTop="1">
      <c r="A11" s="241"/>
      <c r="B11" s="135"/>
      <c r="C11" s="135"/>
      <c r="D11" s="135"/>
      <c r="E11" s="135"/>
      <c r="F11" s="135"/>
      <c r="G11" s="135"/>
      <c r="H11" s="243"/>
      <c r="I11" s="246"/>
      <c r="J11" s="247"/>
      <c r="K11" s="249"/>
      <c r="L11" s="246"/>
      <c r="M11" s="251"/>
      <c r="N11" s="251"/>
      <c r="O11" s="251"/>
      <c r="P11" s="247"/>
      <c r="Q11" s="253"/>
      <c r="R11" s="263"/>
      <c r="S11" s="161"/>
      <c r="T11" s="162"/>
      <c r="U11" s="162"/>
      <c r="V11" s="162"/>
      <c r="W11" s="162"/>
      <c r="X11" s="162"/>
      <c r="Y11" s="163"/>
      <c r="Z11" s="257" t="s">
        <v>427</v>
      </c>
      <c r="AA11" s="216"/>
      <c r="AB11" s="216"/>
      <c r="AC11" s="216"/>
      <c r="AD11" s="216"/>
      <c r="AE11" s="216"/>
      <c r="AF11" s="216"/>
      <c r="AG11" s="258"/>
      <c r="AH11" s="94" t="s">
        <v>49</v>
      </c>
      <c r="AI11" s="216" t="s">
        <v>428</v>
      </c>
      <c r="AJ11" s="216"/>
      <c r="AK11" s="216"/>
      <c r="AL11" s="216"/>
      <c r="AM11" s="216"/>
      <c r="AN11" s="216"/>
      <c r="AO11" s="95" t="s">
        <v>434</v>
      </c>
      <c r="AP11" s="214" t="s">
        <v>429</v>
      </c>
      <c r="AQ11" s="215"/>
      <c r="AR11" s="215"/>
      <c r="AS11" s="96" t="s">
        <v>434</v>
      </c>
      <c r="AT11" s="13"/>
      <c r="AU11" s="36"/>
      <c r="AV11" s="36"/>
      <c r="AW11" s="36"/>
      <c r="AX11" s="37"/>
      <c r="AY11" s="38"/>
      <c r="AZ11" s="38"/>
      <c r="BA11" s="39"/>
      <c r="BF11" s="4" t="s">
        <v>39</v>
      </c>
      <c r="BG11" s="4" t="s">
        <v>17</v>
      </c>
      <c r="BH11" s="4" t="s">
        <v>40</v>
      </c>
      <c r="BI11" s="9" t="s">
        <v>41</v>
      </c>
      <c r="BJ11" s="9"/>
      <c r="BK11" s="9"/>
      <c r="BL11" s="9"/>
    </row>
    <row r="12" spans="1:64" s="4" customFormat="1" ht="24" customHeight="1" thickTop="1">
      <c r="A12" s="241"/>
      <c r="B12" s="136" t="str">
        <f>+LEFT(C12,2)</f>
        <v>10</v>
      </c>
      <c r="C12" s="136" t="str">
        <f aca="true" t="shared" si="0" ref="C12:C21">IF(OR(I12=9,I12=8,I12=7,I12=6,I12=5,I12=4,I12=3,I12=2,I12=1),0&amp;I12,I12)&amp;IF(OR(J12=9,J12=8,J12=7,J12=6,J12=5,J12=4,J12=3,J12=2,J12=1),0&amp;J12,J12)</f>
        <v>1025</v>
      </c>
      <c r="D12" s="136" t="str">
        <f>VLOOKUP(C12,カレンダー!$A$1:$C$365,3,0)</f>
        <v>平日</v>
      </c>
      <c r="E12" s="136">
        <f>IF($E$5=2,"",IF(S12="","",IF(OR(S12="会議室1",S12="会議室2",S12="会議室3"),S12&amp;D12,IF(OR(AND(S12="屋外コート",D12="平日",L12&lt;17,O12&lt;=17,$I$5="○"),AND(D12="屋外コート",D12="休日",L12&gt;=17,O12&lt;=21,$I$5="○")),"",IF($L$5="○","高校生以下","一般")&amp;S12&amp;D12))))</f>
      </c>
      <c r="F12" s="137">
        <f aca="true" t="shared" si="1" ref="F12:F21">+IF(L12="","",IF(OR(AND(D12="平日",S12="屋外コート",L12&lt;17,$I$5="○"),AND(D12="休日",S12="屋外コート",O12&gt;17,$I$5="○")),"一般時間指定割引",""))</f>
      </c>
      <c r="G12" s="138" t="str">
        <f aca="true" t="shared" si="2" ref="G12:G21">VLOOKUP(B12,$BF$1:$BI$13,3,0)</f>
        <v>a</v>
      </c>
      <c r="H12" s="139">
        <v>1</v>
      </c>
      <c r="I12" s="122">
        <v>10</v>
      </c>
      <c r="J12" s="123">
        <v>25</v>
      </c>
      <c r="K12" s="92" t="str">
        <f>_xlfn.IFERROR(VLOOKUP(C12,カレンダー!$A$1:$C$365,2,0),"")</f>
        <v>金</v>
      </c>
      <c r="L12" s="119"/>
      <c r="M12" s="86" t="s">
        <v>520</v>
      </c>
      <c r="N12" s="87" t="s">
        <v>13</v>
      </c>
      <c r="O12" s="118"/>
      <c r="P12" s="88" t="s">
        <v>12</v>
      </c>
      <c r="Q12" s="124"/>
      <c r="R12" s="125"/>
      <c r="S12" s="218"/>
      <c r="T12" s="219"/>
      <c r="U12" s="219"/>
      <c r="V12" s="219"/>
      <c r="W12" s="219"/>
      <c r="X12" s="219"/>
      <c r="Y12" s="220"/>
      <c r="Z12" s="211">
        <f>_xlfn.IFERROR(IF(AH12="","",+E12),"")</f>
      </c>
      <c r="AA12" s="212"/>
      <c r="AB12" s="212"/>
      <c r="AC12" s="212"/>
      <c r="AD12" s="212"/>
      <c r="AE12" s="212"/>
      <c r="AF12" s="212"/>
      <c r="AG12" s="213"/>
      <c r="AH12" s="97">
        <f>+IF(AU12="","",IF($Q$5="○",AU12*2,AU12))</f>
      </c>
      <c r="AI12" s="227">
        <f aca="true" t="shared" si="3" ref="AI12:AI21">+F12</f>
      </c>
      <c r="AJ12" s="227"/>
      <c r="AK12" s="227"/>
      <c r="AL12" s="227"/>
      <c r="AM12" s="227"/>
      <c r="AN12" s="227"/>
      <c r="AO12" s="98">
        <f>IF(AI12="","",IF(AND(D12="休日",F12="一般時間指定割引",L12&lt;=17),(O12-17)*Q12,IF(AND(D12="休日",F12="一般時間指定割引",L12&gt;=17),(O12-L12)*Q12,IF(AND(D12="平日",F12="一般時間指定割引"),IF(O12&gt;17,(17-L12)*Q12,(O12-L12)*Q12)))))</f>
      </c>
      <c r="AP12" s="225">
        <f aca="true" t="shared" si="4" ref="AP12:AP21">IF(S12="","",IF(S12="会議室1","会議室1冷暖房",IF(S12="会議室2","会議室2冷暖房",IF(S12="会議室3","会議室3冷暖房",IF(AY12="","","照明券")))))</f>
      </c>
      <c r="AQ12" s="226"/>
      <c r="AR12" s="226"/>
      <c r="AS12" s="99">
        <f aca="true" t="shared" si="5" ref="AS12:AS21">+IF(AY12="","",AZ12*Q12)</f>
      </c>
      <c r="AT12" s="69"/>
      <c r="AU12" s="63">
        <f>_xlfn.IFERROR(IF(E12="","",IF(AND($I$5="○",S12="屋外コート",D12="休日",17-L12&lt;=0),"",IF(AND($I$5="○",S12="屋外コート",D12="休日",F12="一般時間指定割引"),(17-L12)*Q12,IF(AND(D12="平日",F12="一般時間指定割引"),(O12-17)*Q12,(O12-L12)*Q12)))),"")</f>
      </c>
      <c r="AV12" s="63">
        <f>+IF(AH12="","",AU12)</f>
      </c>
      <c r="AW12" s="63"/>
      <c r="AX12" s="40"/>
      <c r="AY12" s="40">
        <f>_xlfn.IFERROR(IF(OR(AZ12=0,S12="",S12="会議室1",S12="会議室2",S12="会議室3",S12="会議室2/3"),"",+AZ12),"")</f>
      </c>
      <c r="AZ12" s="41">
        <f aca="true" t="shared" si="6" ref="AZ12:AZ18">IF(OR(O12=8,O12=9),"",IF(AND(G12="a",L12&gt;=17),O12-L12,IF(AND(G12="a",L12&lt;=17,O12&gt;17),O12-$BI$1,IF(AND(G12="b",L12&gt;=18),O12-L12,IF(AND(G12="b",L12&lt;=18,O12&gt;18),O12-$BI$3,IF(AND(G12="c",L12&gt;=19),O12-L12,IF(AND(G12="c",L12&lt;=19,O12&gt;19),O12-$BI$5,"")))))))</f>
      </c>
      <c r="BA12" s="42"/>
      <c r="BC12" s="4" t="s">
        <v>430</v>
      </c>
      <c r="BF12" s="4" t="s">
        <v>42</v>
      </c>
      <c r="BG12" s="4" t="s">
        <v>17</v>
      </c>
      <c r="BH12" s="4" t="s">
        <v>18</v>
      </c>
      <c r="BI12" s="9" t="s">
        <v>19</v>
      </c>
      <c r="BJ12" s="9"/>
      <c r="BK12" s="9"/>
      <c r="BL12" s="9"/>
    </row>
    <row r="13" spans="1:64" s="4" customFormat="1" ht="24" customHeight="1">
      <c r="A13" s="241"/>
      <c r="B13" s="136">
        <f aca="true" t="shared" si="7" ref="B13:B21">+LEFT(C13,2)</f>
      </c>
      <c r="C13" s="136">
        <f t="shared" si="0"/>
      </c>
      <c r="D13" s="136" t="e">
        <f>VLOOKUP(C13,カレンダー!$A$1:$C$365,3,0)</f>
        <v>#N/A</v>
      </c>
      <c r="E13" s="136">
        <f aca="true" t="shared" si="8" ref="E13:E21">IF($E$5=2,"",IF(S13="","",IF(OR(S13="会議室1",S13="会議室2",S13="会議室3"),S13&amp;D13,IF(OR(AND(S13="屋外コート",D13="平日",L13&lt;17,O13&lt;=17,$I$5="○"),AND(D13="屋外コート",D13="休日",L13&gt;=17,O13&lt;=21,$I$5="○")),"",IF($L$5="○","高校生以下","一般")&amp;S13&amp;D13))))</f>
      </c>
      <c r="F13" s="137">
        <f t="shared" si="1"/>
      </c>
      <c r="G13" s="138" t="e">
        <f t="shared" si="2"/>
        <v>#N/A</v>
      </c>
      <c r="H13" s="139">
        <v>2</v>
      </c>
      <c r="I13" s="122"/>
      <c r="J13" s="123"/>
      <c r="K13" s="93">
        <f>_xlfn.IFERROR(VLOOKUP(C13,カレンダー!$A$1:$C$365,2,0),"")</f>
      </c>
      <c r="L13" s="119"/>
      <c r="M13" s="89" t="s">
        <v>14</v>
      </c>
      <c r="N13" s="90" t="s">
        <v>15</v>
      </c>
      <c r="O13" s="118"/>
      <c r="P13" s="91" t="s">
        <v>14</v>
      </c>
      <c r="Q13" s="126"/>
      <c r="R13" s="127"/>
      <c r="S13" s="221"/>
      <c r="T13" s="222"/>
      <c r="U13" s="222"/>
      <c r="V13" s="222"/>
      <c r="W13" s="222"/>
      <c r="X13" s="222"/>
      <c r="Y13" s="223"/>
      <c r="Z13" s="179">
        <f aca="true" t="shared" si="9" ref="Z13:Z21">_xlfn.IFERROR(IF(AH13="","",+E13),"")</f>
      </c>
      <c r="AA13" s="180"/>
      <c r="AB13" s="180"/>
      <c r="AC13" s="180"/>
      <c r="AD13" s="180"/>
      <c r="AE13" s="180"/>
      <c r="AF13" s="180"/>
      <c r="AG13" s="181"/>
      <c r="AH13" s="100">
        <f aca="true" t="shared" si="10" ref="AH13:AH21">+IF(AU13="","",IF($Q$5="○",AU13*2,AU13))</f>
      </c>
      <c r="AI13" s="175">
        <f t="shared" si="3"/>
      </c>
      <c r="AJ13" s="175"/>
      <c r="AK13" s="175"/>
      <c r="AL13" s="175"/>
      <c r="AM13" s="175"/>
      <c r="AN13" s="175"/>
      <c r="AO13" s="101">
        <f aca="true" t="shared" si="11" ref="AO13:AO21">IF(AI13="","",IF(AND(D13="休日",F13="一般時間指定割引",L13&lt;=17),(O13-17)*Q13,IF(AND(D13="休日",F13="一般時間指定割引",L13&gt;=17),(O13-L13)*Q13,IF(AND(D13="平日",F13="一般時間指定割引"),IF(O13&gt;17,(17-L13)*Q13,(O13-L13)*Q13)))))</f>
      </c>
      <c r="AP13" s="208">
        <f t="shared" si="4"/>
      </c>
      <c r="AQ13" s="209"/>
      <c r="AR13" s="210"/>
      <c r="AS13" s="102">
        <f t="shared" si="5"/>
      </c>
      <c r="AT13" s="69"/>
      <c r="AU13" s="63">
        <f aca="true" t="shared" si="12" ref="AU13:AU21">_xlfn.IFERROR(IF(E13="","",IF(AND($I$5="○",S13="屋外コート",D13="休日",17-L13&lt;=0),"",IF(AND($I$5="○",S13="屋外コート",D13="休日",F13="一般時間指定割引"),(17-L13)*Q13,IF(AND(D13="平日",F13="一般時間指定割引"),(O13-17)*Q13,(O13-L13)*Q13)))),"")</f>
      </c>
      <c r="AV13" s="63">
        <f aca="true" t="shared" si="13" ref="AV13:AV21">+IF(Z13="","",AU13)</f>
      </c>
      <c r="AW13" s="63"/>
      <c r="AX13" s="30">
        <f aca="true" t="shared" si="14" ref="AX13:AX21">+IF(AY13="","","面")</f>
      </c>
      <c r="AY13" s="30">
        <f aca="true" t="shared" si="15" ref="AY13:AY21">_xlfn.IFERROR(IF(OR(AZ13=0,S13="",S13="会議室1",S13="会議室2",S13="会議室3",S13="会議室2/3"),"",+AZ13),"")</f>
      </c>
      <c r="AZ13" s="43" t="e">
        <f t="shared" si="6"/>
        <v>#N/A</v>
      </c>
      <c r="BA13" s="44">
        <f aca="true" t="shared" si="16" ref="BA13:BA21">+IF(AY13="","","h")</f>
      </c>
      <c r="BC13" s="4" t="s">
        <v>431</v>
      </c>
      <c r="BF13" s="4" t="s">
        <v>43</v>
      </c>
      <c r="BG13" s="4" t="s">
        <v>17</v>
      </c>
      <c r="BH13" s="4" t="s">
        <v>40</v>
      </c>
      <c r="BI13" s="9" t="s">
        <v>41</v>
      </c>
      <c r="BJ13" s="9"/>
      <c r="BK13" s="9"/>
      <c r="BL13" s="9"/>
    </row>
    <row r="14" spans="1:55" s="4" customFormat="1" ht="24" customHeight="1">
      <c r="A14" s="241"/>
      <c r="B14" s="136">
        <f t="shared" si="7"/>
      </c>
      <c r="C14" s="136">
        <f t="shared" si="0"/>
      </c>
      <c r="D14" s="136" t="e">
        <f>VLOOKUP(C14,カレンダー!$A$1:$C$365,3,0)</f>
        <v>#N/A</v>
      </c>
      <c r="E14" s="136">
        <f t="shared" si="8"/>
      </c>
      <c r="F14" s="137">
        <f t="shared" si="1"/>
      </c>
      <c r="G14" s="138" t="e">
        <f t="shared" si="2"/>
        <v>#N/A</v>
      </c>
      <c r="H14" s="139">
        <v>3</v>
      </c>
      <c r="I14" s="122"/>
      <c r="J14" s="123"/>
      <c r="K14" s="93">
        <f>_xlfn.IFERROR(VLOOKUP(C14,カレンダー!$A$1:$C$365,2,0),"")</f>
      </c>
      <c r="L14" s="119"/>
      <c r="M14" s="89" t="s">
        <v>14</v>
      </c>
      <c r="N14" s="90" t="s">
        <v>15</v>
      </c>
      <c r="O14" s="118"/>
      <c r="P14" s="91" t="s">
        <v>14</v>
      </c>
      <c r="Q14" s="126"/>
      <c r="R14" s="127"/>
      <c r="S14" s="221"/>
      <c r="T14" s="222"/>
      <c r="U14" s="222"/>
      <c r="V14" s="222"/>
      <c r="W14" s="222"/>
      <c r="X14" s="222"/>
      <c r="Y14" s="223"/>
      <c r="Z14" s="182">
        <f t="shared" si="9"/>
      </c>
      <c r="AA14" s="183"/>
      <c r="AB14" s="183"/>
      <c r="AC14" s="183"/>
      <c r="AD14" s="183"/>
      <c r="AE14" s="183"/>
      <c r="AF14" s="183"/>
      <c r="AG14" s="184"/>
      <c r="AH14" s="100">
        <f t="shared" si="10"/>
      </c>
      <c r="AI14" s="174">
        <f t="shared" si="3"/>
      </c>
      <c r="AJ14" s="175"/>
      <c r="AK14" s="175"/>
      <c r="AL14" s="175"/>
      <c r="AM14" s="175"/>
      <c r="AN14" s="175"/>
      <c r="AO14" s="101">
        <f t="shared" si="11"/>
      </c>
      <c r="AP14" s="208">
        <f t="shared" si="4"/>
      </c>
      <c r="AQ14" s="209"/>
      <c r="AR14" s="210"/>
      <c r="AS14" s="102">
        <f t="shared" si="5"/>
      </c>
      <c r="AT14" s="69"/>
      <c r="AU14" s="63">
        <f t="shared" si="12"/>
      </c>
      <c r="AV14" s="63">
        <f t="shared" si="13"/>
      </c>
      <c r="AW14" s="63"/>
      <c r="AX14" s="30">
        <f t="shared" si="14"/>
      </c>
      <c r="AY14" s="30">
        <f t="shared" si="15"/>
      </c>
      <c r="AZ14" s="45" t="e">
        <f t="shared" si="6"/>
        <v>#N/A</v>
      </c>
      <c r="BA14" s="44">
        <f t="shared" si="16"/>
      </c>
      <c r="BC14" s="4" t="s">
        <v>432</v>
      </c>
    </row>
    <row r="15" spans="1:55" s="4" customFormat="1" ht="24" customHeight="1">
      <c r="A15" s="241"/>
      <c r="B15" s="136">
        <f t="shared" si="7"/>
      </c>
      <c r="C15" s="136">
        <f t="shared" si="0"/>
      </c>
      <c r="D15" s="136" t="e">
        <f>VLOOKUP(C15,カレンダー!$A$1:$C$365,3,0)</f>
        <v>#N/A</v>
      </c>
      <c r="E15" s="136">
        <f t="shared" si="8"/>
      </c>
      <c r="F15" s="137">
        <f t="shared" si="1"/>
      </c>
      <c r="G15" s="138" t="e">
        <f t="shared" si="2"/>
        <v>#N/A</v>
      </c>
      <c r="H15" s="139">
        <v>4</v>
      </c>
      <c r="I15" s="122"/>
      <c r="J15" s="123"/>
      <c r="K15" s="93">
        <f>_xlfn.IFERROR(VLOOKUP(C15,カレンダー!$A$1:$C$365,2,0),"")</f>
      </c>
      <c r="L15" s="119"/>
      <c r="M15" s="89" t="s">
        <v>14</v>
      </c>
      <c r="N15" s="90" t="s">
        <v>15</v>
      </c>
      <c r="O15" s="118"/>
      <c r="P15" s="91" t="s">
        <v>14</v>
      </c>
      <c r="Q15" s="126"/>
      <c r="R15" s="127"/>
      <c r="S15" s="221"/>
      <c r="T15" s="222"/>
      <c r="U15" s="222"/>
      <c r="V15" s="222"/>
      <c r="W15" s="222"/>
      <c r="X15" s="222"/>
      <c r="Y15" s="223"/>
      <c r="Z15" s="176">
        <f t="shared" si="9"/>
      </c>
      <c r="AA15" s="177"/>
      <c r="AB15" s="177"/>
      <c r="AC15" s="177"/>
      <c r="AD15" s="177"/>
      <c r="AE15" s="177"/>
      <c r="AF15" s="177"/>
      <c r="AG15" s="178"/>
      <c r="AH15" s="100">
        <f t="shared" si="10"/>
      </c>
      <c r="AI15" s="174">
        <f t="shared" si="3"/>
      </c>
      <c r="AJ15" s="175"/>
      <c r="AK15" s="175"/>
      <c r="AL15" s="175"/>
      <c r="AM15" s="175"/>
      <c r="AN15" s="175"/>
      <c r="AO15" s="101">
        <f t="shared" si="11"/>
      </c>
      <c r="AP15" s="208">
        <f t="shared" si="4"/>
      </c>
      <c r="AQ15" s="209"/>
      <c r="AR15" s="210"/>
      <c r="AS15" s="102">
        <f t="shared" si="5"/>
      </c>
      <c r="AT15" s="69"/>
      <c r="AU15" s="63">
        <f t="shared" si="12"/>
      </c>
      <c r="AV15" s="63">
        <f t="shared" si="13"/>
      </c>
      <c r="AW15" s="63"/>
      <c r="AX15" s="30">
        <f t="shared" si="14"/>
      </c>
      <c r="AY15" s="30">
        <f t="shared" si="15"/>
      </c>
      <c r="AZ15" s="45" t="e">
        <f t="shared" si="6"/>
        <v>#N/A</v>
      </c>
      <c r="BA15" s="44">
        <f t="shared" si="16"/>
      </c>
      <c r="BC15" s="4" t="s">
        <v>45</v>
      </c>
    </row>
    <row r="16" spans="1:55" s="4" customFormat="1" ht="24" customHeight="1">
      <c r="A16" s="241"/>
      <c r="B16" s="136">
        <f t="shared" si="7"/>
      </c>
      <c r="C16" s="136">
        <f t="shared" si="0"/>
      </c>
      <c r="D16" s="136" t="e">
        <f>VLOOKUP(C16,カレンダー!$A$1:$C$365,3,0)</f>
        <v>#N/A</v>
      </c>
      <c r="E16" s="136">
        <f t="shared" si="8"/>
      </c>
      <c r="F16" s="137">
        <f t="shared" si="1"/>
      </c>
      <c r="G16" s="138" t="e">
        <f t="shared" si="2"/>
        <v>#N/A</v>
      </c>
      <c r="H16" s="139">
        <v>5</v>
      </c>
      <c r="I16" s="122"/>
      <c r="J16" s="123"/>
      <c r="K16" s="93">
        <f>_xlfn.IFERROR(VLOOKUP(C16,カレンダー!$A$1:$C$365,2,0),"")</f>
      </c>
      <c r="L16" s="119"/>
      <c r="M16" s="89" t="s">
        <v>14</v>
      </c>
      <c r="N16" s="90" t="s">
        <v>15</v>
      </c>
      <c r="O16" s="118"/>
      <c r="P16" s="91" t="s">
        <v>14</v>
      </c>
      <c r="Q16" s="126"/>
      <c r="R16" s="127"/>
      <c r="S16" s="221"/>
      <c r="T16" s="222"/>
      <c r="U16" s="222"/>
      <c r="V16" s="222"/>
      <c r="W16" s="222"/>
      <c r="X16" s="222"/>
      <c r="Y16" s="223"/>
      <c r="Z16" s="179">
        <f t="shared" si="9"/>
      </c>
      <c r="AA16" s="180"/>
      <c r="AB16" s="180"/>
      <c r="AC16" s="180"/>
      <c r="AD16" s="180"/>
      <c r="AE16" s="180"/>
      <c r="AF16" s="180"/>
      <c r="AG16" s="181"/>
      <c r="AH16" s="100">
        <f t="shared" si="10"/>
      </c>
      <c r="AI16" s="174">
        <f t="shared" si="3"/>
      </c>
      <c r="AJ16" s="175"/>
      <c r="AK16" s="175"/>
      <c r="AL16" s="175"/>
      <c r="AM16" s="175"/>
      <c r="AN16" s="175"/>
      <c r="AO16" s="101">
        <f t="shared" si="11"/>
      </c>
      <c r="AP16" s="208">
        <f t="shared" si="4"/>
      </c>
      <c r="AQ16" s="209"/>
      <c r="AR16" s="210"/>
      <c r="AS16" s="102">
        <f t="shared" si="5"/>
      </c>
      <c r="AT16" s="69"/>
      <c r="AU16" s="63">
        <f t="shared" si="12"/>
      </c>
      <c r="AV16" s="63">
        <f t="shared" si="13"/>
      </c>
      <c r="AW16" s="63"/>
      <c r="AX16" s="30">
        <f t="shared" si="14"/>
      </c>
      <c r="AY16" s="30">
        <f t="shared" si="15"/>
      </c>
      <c r="AZ16" s="45" t="e">
        <f t="shared" si="6"/>
        <v>#N/A</v>
      </c>
      <c r="BA16" s="44">
        <f t="shared" si="16"/>
      </c>
      <c r="BC16" s="4" t="s">
        <v>47</v>
      </c>
    </row>
    <row r="17" spans="1:55" s="4" customFormat="1" ht="24" customHeight="1">
      <c r="A17" s="241"/>
      <c r="B17" s="136">
        <f t="shared" si="7"/>
      </c>
      <c r="C17" s="136">
        <f t="shared" si="0"/>
      </c>
      <c r="D17" s="136" t="e">
        <f>VLOOKUP(C17,カレンダー!$A$1:$C$365,3,0)</f>
        <v>#N/A</v>
      </c>
      <c r="E17" s="136">
        <f t="shared" si="8"/>
      </c>
      <c r="F17" s="137">
        <f t="shared" si="1"/>
      </c>
      <c r="G17" s="138" t="e">
        <f t="shared" si="2"/>
        <v>#N/A</v>
      </c>
      <c r="H17" s="139">
        <v>6</v>
      </c>
      <c r="I17" s="122"/>
      <c r="J17" s="123"/>
      <c r="K17" s="93">
        <f>_xlfn.IFERROR(VLOOKUP(C17,カレンダー!$A$1:$C$365,2,0),"")</f>
      </c>
      <c r="L17" s="119"/>
      <c r="M17" s="89" t="s">
        <v>14</v>
      </c>
      <c r="N17" s="90" t="s">
        <v>15</v>
      </c>
      <c r="O17" s="118"/>
      <c r="P17" s="91" t="s">
        <v>14</v>
      </c>
      <c r="Q17" s="126"/>
      <c r="R17" s="127"/>
      <c r="S17" s="221"/>
      <c r="T17" s="222"/>
      <c r="U17" s="222"/>
      <c r="V17" s="222"/>
      <c r="W17" s="222"/>
      <c r="X17" s="222"/>
      <c r="Y17" s="223"/>
      <c r="Z17" s="182">
        <f t="shared" si="9"/>
      </c>
      <c r="AA17" s="183"/>
      <c r="AB17" s="183"/>
      <c r="AC17" s="183"/>
      <c r="AD17" s="183"/>
      <c r="AE17" s="183"/>
      <c r="AF17" s="183"/>
      <c r="AG17" s="184"/>
      <c r="AH17" s="100">
        <f t="shared" si="10"/>
      </c>
      <c r="AI17" s="174">
        <f t="shared" si="3"/>
      </c>
      <c r="AJ17" s="175"/>
      <c r="AK17" s="175"/>
      <c r="AL17" s="175"/>
      <c r="AM17" s="175"/>
      <c r="AN17" s="175"/>
      <c r="AO17" s="101">
        <f t="shared" si="11"/>
      </c>
      <c r="AP17" s="208">
        <f t="shared" si="4"/>
      </c>
      <c r="AQ17" s="209"/>
      <c r="AR17" s="210"/>
      <c r="AS17" s="102">
        <f t="shared" si="5"/>
      </c>
      <c r="AT17" s="69"/>
      <c r="AU17" s="63">
        <f t="shared" si="12"/>
      </c>
      <c r="AV17" s="63"/>
      <c r="AW17" s="63"/>
      <c r="AX17" s="30">
        <f t="shared" si="14"/>
      </c>
      <c r="AY17" s="30">
        <f t="shared" si="15"/>
      </c>
      <c r="AZ17" s="45" t="e">
        <f t="shared" si="6"/>
        <v>#N/A</v>
      </c>
      <c r="BA17" s="44">
        <f t="shared" si="16"/>
      </c>
      <c r="BC17" s="4" t="s">
        <v>46</v>
      </c>
    </row>
    <row r="18" spans="1:53" s="4" customFormat="1" ht="24" customHeight="1">
      <c r="A18" s="241"/>
      <c r="B18" s="136">
        <f t="shared" si="7"/>
      </c>
      <c r="C18" s="136">
        <f t="shared" si="0"/>
      </c>
      <c r="D18" s="136" t="e">
        <f>VLOOKUP(C18,カレンダー!$A$1:$C$365,3,0)</f>
        <v>#N/A</v>
      </c>
      <c r="E18" s="136">
        <f t="shared" si="8"/>
      </c>
      <c r="F18" s="137">
        <f t="shared" si="1"/>
      </c>
      <c r="G18" s="138" t="e">
        <f t="shared" si="2"/>
        <v>#N/A</v>
      </c>
      <c r="H18" s="139">
        <v>7</v>
      </c>
      <c r="I18" s="122"/>
      <c r="J18" s="123"/>
      <c r="K18" s="93">
        <f>_xlfn.IFERROR(VLOOKUP(C18,カレンダー!$A$1:$C$365,2,0),"")</f>
      </c>
      <c r="L18" s="119"/>
      <c r="M18" s="89" t="s">
        <v>14</v>
      </c>
      <c r="N18" s="90" t="s">
        <v>15</v>
      </c>
      <c r="O18" s="118"/>
      <c r="P18" s="91" t="s">
        <v>14</v>
      </c>
      <c r="Q18" s="126"/>
      <c r="R18" s="127"/>
      <c r="S18" s="221"/>
      <c r="T18" s="222"/>
      <c r="U18" s="222"/>
      <c r="V18" s="222"/>
      <c r="W18" s="222"/>
      <c r="X18" s="222"/>
      <c r="Y18" s="223"/>
      <c r="Z18" s="179">
        <f>_xlfn.IFERROR(IF(AH18="","",+E18),"")</f>
      </c>
      <c r="AA18" s="180"/>
      <c r="AB18" s="180"/>
      <c r="AC18" s="180"/>
      <c r="AD18" s="180"/>
      <c r="AE18" s="180"/>
      <c r="AF18" s="180"/>
      <c r="AG18" s="181"/>
      <c r="AH18" s="100">
        <f t="shared" si="10"/>
      </c>
      <c r="AI18" s="255">
        <f t="shared" si="3"/>
      </c>
      <c r="AJ18" s="256"/>
      <c r="AK18" s="256"/>
      <c r="AL18" s="256"/>
      <c r="AM18" s="256"/>
      <c r="AN18" s="256"/>
      <c r="AO18" s="101">
        <f t="shared" si="11"/>
      </c>
      <c r="AP18" s="208">
        <f t="shared" si="4"/>
      </c>
      <c r="AQ18" s="209"/>
      <c r="AR18" s="210"/>
      <c r="AS18" s="102">
        <f t="shared" si="5"/>
      </c>
      <c r="AT18" s="69"/>
      <c r="AU18" s="63">
        <f t="shared" si="12"/>
      </c>
      <c r="AV18" s="63"/>
      <c r="AW18" s="63"/>
      <c r="AX18" s="30">
        <f t="shared" si="14"/>
      </c>
      <c r="AY18" s="30">
        <f t="shared" si="15"/>
      </c>
      <c r="AZ18" s="45" t="e">
        <f t="shared" si="6"/>
        <v>#N/A</v>
      </c>
      <c r="BA18" s="44">
        <f t="shared" si="16"/>
      </c>
    </row>
    <row r="19" spans="1:53" s="4" customFormat="1" ht="24" customHeight="1">
      <c r="A19" s="241"/>
      <c r="B19" s="136">
        <f t="shared" si="7"/>
      </c>
      <c r="C19" s="136">
        <f t="shared" si="0"/>
      </c>
      <c r="D19" s="136" t="e">
        <f>VLOOKUP(C19,カレンダー!$A$1:$C$365,3,0)</f>
        <v>#N/A</v>
      </c>
      <c r="E19" s="136">
        <f t="shared" si="8"/>
      </c>
      <c r="F19" s="137">
        <f t="shared" si="1"/>
      </c>
      <c r="G19" s="138" t="e">
        <f t="shared" si="2"/>
        <v>#N/A</v>
      </c>
      <c r="H19" s="139">
        <v>8</v>
      </c>
      <c r="I19" s="122"/>
      <c r="J19" s="123"/>
      <c r="K19" s="93">
        <f>_xlfn.IFERROR(VLOOKUP(C19,カレンダー!$A$1:$C$365,2,0),"")</f>
      </c>
      <c r="L19" s="119"/>
      <c r="M19" s="89" t="s">
        <v>14</v>
      </c>
      <c r="N19" s="90" t="s">
        <v>15</v>
      </c>
      <c r="O19" s="118"/>
      <c r="P19" s="91" t="s">
        <v>14</v>
      </c>
      <c r="Q19" s="126"/>
      <c r="R19" s="127"/>
      <c r="S19" s="232"/>
      <c r="T19" s="233"/>
      <c r="U19" s="233"/>
      <c r="V19" s="233"/>
      <c r="W19" s="233"/>
      <c r="X19" s="233"/>
      <c r="Y19" s="234"/>
      <c r="Z19" s="179">
        <f t="shared" si="9"/>
      </c>
      <c r="AA19" s="180"/>
      <c r="AB19" s="180"/>
      <c r="AC19" s="180"/>
      <c r="AD19" s="180"/>
      <c r="AE19" s="180"/>
      <c r="AF19" s="180"/>
      <c r="AG19" s="181"/>
      <c r="AH19" s="100">
        <f t="shared" si="10"/>
      </c>
      <c r="AI19" s="276">
        <f t="shared" si="3"/>
      </c>
      <c r="AJ19" s="224"/>
      <c r="AK19" s="224"/>
      <c r="AL19" s="224"/>
      <c r="AM19" s="224"/>
      <c r="AN19" s="224"/>
      <c r="AO19" s="101">
        <f t="shared" si="11"/>
      </c>
      <c r="AP19" s="208">
        <f t="shared" si="4"/>
      </c>
      <c r="AQ19" s="209"/>
      <c r="AR19" s="210"/>
      <c r="AS19" s="102">
        <f>+IF(AY19="","",AZ19*Q19)</f>
      </c>
      <c r="AT19" s="69"/>
      <c r="AU19" s="63">
        <f t="shared" si="12"/>
      </c>
      <c r="AV19" s="63">
        <f t="shared" si="13"/>
      </c>
      <c r="AW19" s="63"/>
      <c r="AX19" s="30">
        <f t="shared" si="14"/>
      </c>
      <c r="AY19" s="30">
        <f t="shared" si="15"/>
      </c>
      <c r="AZ19" s="43" t="e">
        <f>IF(OR(O19=8,O19=9),"",IF(AND(G19="a",L19&gt;=17),O19-L19,IF(AND(G19="a",L19&lt;=17,O19&gt;17),O19-$BI$1,IF(AND(G19="b",L19&gt;=18),O19-L19,IF(AND(G19="b",L19&lt;=18,O19&gt;18),O19-$BI$3,IF(AND(G19="c",L19&gt;=19),O19-L19,IF(AND(G19="c",L19&lt;=19,O19&gt;19),O19-$BI$5,"")))))))</f>
        <v>#N/A</v>
      </c>
      <c r="BA19" s="44">
        <f t="shared" si="16"/>
      </c>
    </row>
    <row r="20" spans="1:53" s="4" customFormat="1" ht="24" customHeight="1">
      <c r="A20" s="241"/>
      <c r="B20" s="136">
        <f t="shared" si="7"/>
      </c>
      <c r="C20" s="136">
        <f t="shared" si="0"/>
      </c>
      <c r="D20" s="136" t="e">
        <f>VLOOKUP(C20,カレンダー!$A$1:$C$365,3,0)</f>
        <v>#N/A</v>
      </c>
      <c r="E20" s="136">
        <f t="shared" si="8"/>
      </c>
      <c r="F20" s="137">
        <f t="shared" si="1"/>
      </c>
      <c r="G20" s="138" t="e">
        <f t="shared" si="2"/>
        <v>#N/A</v>
      </c>
      <c r="H20" s="139">
        <v>9</v>
      </c>
      <c r="I20" s="122"/>
      <c r="J20" s="123"/>
      <c r="K20" s="93">
        <f>_xlfn.IFERROR(VLOOKUP(C20,カレンダー!$A$1:$C$365,2,0),"")</f>
      </c>
      <c r="L20" s="119"/>
      <c r="M20" s="89" t="s">
        <v>14</v>
      </c>
      <c r="N20" s="90" t="s">
        <v>15</v>
      </c>
      <c r="O20" s="118"/>
      <c r="P20" s="91" t="s">
        <v>14</v>
      </c>
      <c r="Q20" s="126"/>
      <c r="R20" s="127"/>
      <c r="S20" s="221"/>
      <c r="T20" s="222"/>
      <c r="U20" s="222"/>
      <c r="V20" s="222"/>
      <c r="W20" s="222"/>
      <c r="X20" s="222"/>
      <c r="Y20" s="223"/>
      <c r="Z20" s="185">
        <f t="shared" si="9"/>
      </c>
      <c r="AA20" s="186"/>
      <c r="AB20" s="186"/>
      <c r="AC20" s="186"/>
      <c r="AD20" s="186"/>
      <c r="AE20" s="186"/>
      <c r="AF20" s="186"/>
      <c r="AG20" s="187"/>
      <c r="AH20" s="100">
        <f t="shared" si="10"/>
      </c>
      <c r="AI20" s="224">
        <f t="shared" si="3"/>
      </c>
      <c r="AJ20" s="224"/>
      <c r="AK20" s="224"/>
      <c r="AL20" s="224"/>
      <c r="AM20" s="224"/>
      <c r="AN20" s="224"/>
      <c r="AO20" s="101">
        <f t="shared" si="11"/>
      </c>
      <c r="AP20" s="208">
        <f t="shared" si="4"/>
      </c>
      <c r="AQ20" s="209"/>
      <c r="AR20" s="210"/>
      <c r="AS20" s="102">
        <f t="shared" si="5"/>
      </c>
      <c r="AT20" s="69"/>
      <c r="AU20" s="63">
        <f t="shared" si="12"/>
      </c>
      <c r="AV20" s="63">
        <f t="shared" si="13"/>
      </c>
      <c r="AW20" s="63"/>
      <c r="AX20" s="30">
        <f t="shared" si="14"/>
      </c>
      <c r="AY20" s="30">
        <f t="shared" si="15"/>
      </c>
      <c r="AZ20" s="45" t="e">
        <f>IF(OR(O20=8,O20=9),"",IF(AND(G20="a",L20&gt;=17),O20-L20,IF(AND(G20="a",L20&lt;=17,O20&gt;17),O20-$BI$1,IF(AND(G20="b",L20&gt;=18),O20-L20,IF(AND(G20="b",L20&lt;=18,O20&gt;18),O20-$BI$3,IF(AND(G20="c",L20&gt;=19),O20-L20,IF(AND(G20="c",L20&lt;=19,O20&gt;19),O20-$BI$5,"")))))))</f>
        <v>#N/A</v>
      </c>
      <c r="BA20" s="44">
        <f t="shared" si="16"/>
      </c>
    </row>
    <row r="21" spans="1:53" s="4" customFormat="1" ht="24" customHeight="1" thickBot="1">
      <c r="A21" s="241"/>
      <c r="B21" s="136">
        <f t="shared" si="7"/>
      </c>
      <c r="C21" s="136">
        <f t="shared" si="0"/>
      </c>
      <c r="D21" s="136" t="e">
        <f>VLOOKUP(C21,カレンダー!$A$1:$C$365,3,0)</f>
        <v>#N/A</v>
      </c>
      <c r="E21" s="136">
        <f t="shared" si="8"/>
      </c>
      <c r="F21" s="137">
        <f t="shared" si="1"/>
      </c>
      <c r="G21" s="138" t="e">
        <f t="shared" si="2"/>
        <v>#N/A</v>
      </c>
      <c r="H21" s="139">
        <v>10</v>
      </c>
      <c r="I21" s="122"/>
      <c r="J21" s="123"/>
      <c r="K21" s="93">
        <f>_xlfn.IFERROR(VLOOKUP(C21,カレンダー!$A$1:$C$365,2,0),"")</f>
      </c>
      <c r="L21" s="119"/>
      <c r="M21" s="89" t="s">
        <v>14</v>
      </c>
      <c r="N21" s="90" t="s">
        <v>15</v>
      </c>
      <c r="O21" s="118"/>
      <c r="P21" s="91" t="s">
        <v>14</v>
      </c>
      <c r="Q21" s="126"/>
      <c r="R21" s="127"/>
      <c r="S21" s="221"/>
      <c r="T21" s="222"/>
      <c r="U21" s="222"/>
      <c r="V21" s="222"/>
      <c r="W21" s="222"/>
      <c r="X21" s="222"/>
      <c r="Y21" s="223"/>
      <c r="Z21" s="235">
        <f t="shared" si="9"/>
      </c>
      <c r="AA21" s="236"/>
      <c r="AB21" s="236"/>
      <c r="AC21" s="236"/>
      <c r="AD21" s="236"/>
      <c r="AE21" s="236"/>
      <c r="AF21" s="236"/>
      <c r="AG21" s="237"/>
      <c r="AH21" s="100">
        <f t="shared" si="10"/>
      </c>
      <c r="AI21" s="224">
        <f t="shared" si="3"/>
      </c>
      <c r="AJ21" s="224"/>
      <c r="AK21" s="224"/>
      <c r="AL21" s="224"/>
      <c r="AM21" s="224"/>
      <c r="AN21" s="224"/>
      <c r="AO21" s="103">
        <f t="shared" si="11"/>
      </c>
      <c r="AP21" s="208">
        <f t="shared" si="4"/>
      </c>
      <c r="AQ21" s="209"/>
      <c r="AR21" s="210"/>
      <c r="AS21" s="102">
        <f t="shared" si="5"/>
      </c>
      <c r="AT21" s="69"/>
      <c r="AU21" s="63">
        <f t="shared" si="12"/>
      </c>
      <c r="AV21" s="63">
        <f t="shared" si="13"/>
      </c>
      <c r="AW21" s="63"/>
      <c r="AX21" s="30">
        <f t="shared" si="14"/>
      </c>
      <c r="AY21" s="30">
        <f t="shared" si="15"/>
      </c>
      <c r="AZ21" s="45" t="e">
        <f>IF(OR(O21=8,O21=9),"",IF(AND(G21="a",L21&gt;=17),O21-L21,IF(AND(G21="a",L21&lt;=17,O21&gt;17),O21-$BI$1,IF(AND(G21="b",L21&gt;=18),O21-L21,IF(AND(G21="b",L21&lt;=18,O21&gt;18),O21-$BI$3,IF(AND(G21="c",L21&gt;=19),O21-L21,IF(AND(G21="c",L21&lt;=19,O21&gt;19),O21-$BI$5,"")))))))</f>
        <v>#N/A</v>
      </c>
      <c r="BA21" s="44">
        <f t="shared" si="16"/>
      </c>
    </row>
    <row r="22" spans="1:53" s="4" customFormat="1" ht="19.5" customHeight="1" thickBot="1" thickTop="1">
      <c r="A22" s="46"/>
      <c r="B22" s="47"/>
      <c r="C22" s="48"/>
      <c r="D22" s="48"/>
      <c r="E22" s="48"/>
      <c r="F22" s="48"/>
      <c r="G22" s="49" t="e">
        <f>VLOOKUP(E22,#REF!,3,0)</f>
        <v>#REF!</v>
      </c>
      <c r="H22" s="73"/>
      <c r="I22" s="47"/>
      <c r="J22" s="47"/>
      <c r="K22" s="46"/>
      <c r="L22" s="46"/>
      <c r="M22" s="46"/>
      <c r="N22" s="46"/>
      <c r="O22" s="46"/>
      <c r="P22" s="50"/>
      <c r="Q22" s="50"/>
      <c r="R22" s="51"/>
      <c r="S22" s="50"/>
      <c r="T22" s="50"/>
      <c r="U22" s="50"/>
      <c r="V22" s="50"/>
      <c r="W22" s="50"/>
      <c r="X22" s="156" t="s">
        <v>477</v>
      </c>
      <c r="Y22" s="157"/>
      <c r="Z22" s="205" t="s">
        <v>435</v>
      </c>
      <c r="AA22" s="206"/>
      <c r="AB22" s="206"/>
      <c r="AC22" s="206"/>
      <c r="AD22" s="206"/>
      <c r="AE22" s="206"/>
      <c r="AF22" s="206"/>
      <c r="AG22" s="207"/>
      <c r="AH22" s="104">
        <f>IF(SUM(AH12:AH21)=0,"",SUM(AH12:AH21))</f>
      </c>
      <c r="AI22" s="203" t="s">
        <v>438</v>
      </c>
      <c r="AJ22" s="203"/>
      <c r="AK22" s="203"/>
      <c r="AL22" s="203"/>
      <c r="AM22" s="203"/>
      <c r="AN22" s="204"/>
      <c r="AO22" s="105">
        <f>IF(SUM(AO12:AO21)=0,"",SUM(AO12:AO21))</f>
      </c>
      <c r="AP22" s="228" t="s">
        <v>437</v>
      </c>
      <c r="AQ22" s="229"/>
      <c r="AR22" s="230"/>
      <c r="AS22" s="106">
        <f>IF(SUM(AS12:AS21)=0,"",SUM(AS12:AS21))</f>
      </c>
      <c r="AT22" s="70"/>
      <c r="AU22" s="64">
        <f>+IF($Q$5="○",2,1)</f>
        <v>1</v>
      </c>
      <c r="AV22" s="64"/>
      <c r="AW22" s="64"/>
      <c r="AX22" s="231" t="e">
        <f>SUM(#REF!)</f>
        <v>#REF!</v>
      </c>
      <c r="AY22" s="231"/>
      <c r="AZ22" s="231"/>
      <c r="BA22" s="231"/>
    </row>
    <row r="23" spans="4:53" s="4" customFormat="1" ht="4.5" customHeight="1">
      <c r="D23" s="6"/>
      <c r="E23" s="6"/>
      <c r="F23" s="6"/>
      <c r="G23" s="6"/>
      <c r="H23" s="8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27"/>
      <c r="W23" s="27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3"/>
      <c r="AI23" s="54"/>
      <c r="AJ23" s="54"/>
      <c r="AK23" s="54"/>
      <c r="AL23" s="54"/>
      <c r="AM23" s="54"/>
      <c r="AN23" s="54"/>
      <c r="AO23" s="53"/>
      <c r="AP23" s="55"/>
      <c r="AQ23" s="55"/>
      <c r="AR23" s="55"/>
      <c r="AS23" s="56"/>
      <c r="AT23" s="56"/>
      <c r="AU23" s="56"/>
      <c r="AV23" s="56"/>
      <c r="AW23" s="56"/>
      <c r="AX23" s="57"/>
      <c r="AY23" s="57"/>
      <c r="AZ23" s="57"/>
      <c r="BA23" s="57"/>
    </row>
    <row r="24" spans="1:36" s="144" customFormat="1" ht="50.25" customHeight="1">
      <c r="A24" s="165" t="s">
        <v>538</v>
      </c>
      <c r="B24" s="166"/>
      <c r="C24" s="166"/>
      <c r="D24" s="166"/>
      <c r="E24" s="166"/>
      <c r="F24" s="166"/>
      <c r="G24" s="166"/>
      <c r="H24" s="166"/>
      <c r="I24" s="166"/>
      <c r="J24" s="166"/>
      <c r="K24" s="166"/>
      <c r="L24" s="166"/>
      <c r="M24" s="166"/>
      <c r="N24" s="166"/>
      <c r="O24" s="166"/>
      <c r="P24" s="166"/>
      <c r="Q24" s="166"/>
      <c r="R24" s="166"/>
      <c r="S24" s="166"/>
      <c r="T24" s="166"/>
      <c r="U24" s="166"/>
      <c r="V24" s="166"/>
      <c r="W24" s="166"/>
      <c r="X24" s="166"/>
      <c r="Y24" s="166"/>
      <c r="Z24" s="166"/>
      <c r="AA24" s="166"/>
      <c r="AB24" s="166"/>
      <c r="AC24" s="166"/>
      <c r="AD24" s="166"/>
      <c r="AE24" s="166"/>
      <c r="AF24" s="166"/>
      <c r="AG24" s="166"/>
      <c r="AH24" s="166"/>
      <c r="AI24" s="166"/>
      <c r="AJ24" s="167"/>
    </row>
    <row r="25" spans="1:36" s="144" customFormat="1" ht="4.5" customHeight="1">
      <c r="A25" s="143"/>
      <c r="B25" s="143"/>
      <c r="C25" s="143"/>
      <c r="D25" s="143"/>
      <c r="E25" s="143"/>
      <c r="F25" s="143"/>
      <c r="G25" s="143"/>
      <c r="H25" s="143"/>
      <c r="I25" s="143"/>
      <c r="J25" s="143"/>
      <c r="K25" s="143"/>
      <c r="L25" s="143"/>
      <c r="M25" s="143"/>
      <c r="N25" s="143"/>
      <c r="O25" s="143"/>
      <c r="P25" s="143"/>
      <c r="Q25" s="143"/>
      <c r="R25" s="145"/>
      <c r="S25" s="143"/>
      <c r="T25" s="143"/>
      <c r="U25" s="143"/>
      <c r="V25" s="143"/>
      <c r="W25" s="143"/>
      <c r="X25" s="143"/>
      <c r="Y25" s="143"/>
      <c r="Z25" s="143"/>
      <c r="AA25" s="143"/>
      <c r="AB25" s="143"/>
      <c r="AC25" s="143"/>
      <c r="AD25" s="143"/>
      <c r="AE25" s="146"/>
      <c r="AF25" s="146"/>
      <c r="AG25" s="145"/>
      <c r="AH25" s="143"/>
      <c r="AI25" s="143"/>
      <c r="AJ25" s="143"/>
    </row>
    <row r="26" spans="1:66" s="4" customFormat="1" ht="19.5" customHeight="1">
      <c r="A26" s="173" t="s">
        <v>439</v>
      </c>
      <c r="B26" s="173"/>
      <c r="C26" s="173"/>
      <c r="D26" s="173"/>
      <c r="E26" s="173"/>
      <c r="F26" s="173"/>
      <c r="G26" s="173"/>
      <c r="H26" s="173"/>
      <c r="I26" s="173"/>
      <c r="J26" s="173"/>
      <c r="K26" s="170" t="s">
        <v>441</v>
      </c>
      <c r="L26" s="155" t="s">
        <v>449</v>
      </c>
      <c r="M26" s="155"/>
      <c r="N26" s="155"/>
      <c r="O26" s="155"/>
      <c r="P26" s="172" t="s">
        <v>484</v>
      </c>
      <c r="Q26" s="172"/>
      <c r="S26" s="173" t="s">
        <v>439</v>
      </c>
      <c r="T26" s="173"/>
      <c r="U26" s="173"/>
      <c r="V26" s="173"/>
      <c r="W26" s="173"/>
      <c r="X26" s="173"/>
      <c r="Y26" s="173"/>
      <c r="Z26" s="170" t="s">
        <v>441</v>
      </c>
      <c r="AA26" s="270" t="s">
        <v>449</v>
      </c>
      <c r="AB26" s="271"/>
      <c r="AC26" s="271"/>
      <c r="AD26" s="272"/>
      <c r="AE26" s="188" t="s">
        <v>484</v>
      </c>
      <c r="AF26" s="189"/>
      <c r="AH26" s="173" t="s">
        <v>439</v>
      </c>
      <c r="AI26" s="173"/>
      <c r="AJ26" s="173"/>
      <c r="AK26" s="173"/>
      <c r="AL26" s="173"/>
      <c r="AM26" s="170" t="s">
        <v>441</v>
      </c>
      <c r="AN26" s="170"/>
      <c r="AO26" s="148" t="s">
        <v>485</v>
      </c>
      <c r="AP26" s="147"/>
      <c r="AQ26" s="107"/>
      <c r="AR26" s="107"/>
      <c r="AS26" s="107"/>
      <c r="AU26" s="65"/>
      <c r="AV26" s="65"/>
      <c r="AW26" s="65"/>
      <c r="AY26" s="57"/>
      <c r="AZ26" s="57"/>
      <c r="BA26" s="57"/>
      <c r="BN26" s="60"/>
    </row>
    <row r="27" spans="1:66" s="4" customFormat="1" ht="19.5" customHeight="1">
      <c r="A27" s="173"/>
      <c r="B27" s="173"/>
      <c r="C27" s="173"/>
      <c r="D27" s="173"/>
      <c r="E27" s="173"/>
      <c r="F27" s="173"/>
      <c r="G27" s="173"/>
      <c r="H27" s="173"/>
      <c r="I27" s="173"/>
      <c r="J27" s="173"/>
      <c r="K27" s="170"/>
      <c r="L27" s="155" t="s">
        <v>440</v>
      </c>
      <c r="M27" s="155"/>
      <c r="N27" s="155" t="s">
        <v>483</v>
      </c>
      <c r="O27" s="155"/>
      <c r="P27" s="172"/>
      <c r="Q27" s="172"/>
      <c r="S27" s="173"/>
      <c r="T27" s="173"/>
      <c r="U27" s="173"/>
      <c r="V27" s="173"/>
      <c r="W27" s="173"/>
      <c r="X27" s="173"/>
      <c r="Y27" s="173"/>
      <c r="Z27" s="170"/>
      <c r="AA27" s="270" t="s">
        <v>440</v>
      </c>
      <c r="AB27" s="272"/>
      <c r="AC27" s="270" t="s">
        <v>483</v>
      </c>
      <c r="AD27" s="272"/>
      <c r="AE27" s="190"/>
      <c r="AF27" s="191"/>
      <c r="AH27" s="173"/>
      <c r="AI27" s="173"/>
      <c r="AJ27" s="173"/>
      <c r="AK27" s="173"/>
      <c r="AL27" s="173"/>
      <c r="AM27" s="170"/>
      <c r="AN27" s="170"/>
      <c r="AO27" s="147"/>
      <c r="AP27" s="147"/>
      <c r="AQ27" s="107"/>
      <c r="AR27" s="107"/>
      <c r="AS27" s="107"/>
      <c r="AU27" s="66"/>
      <c r="AV27" s="66"/>
      <c r="AW27" s="66"/>
      <c r="AY27" s="58"/>
      <c r="AZ27" s="10"/>
      <c r="BA27" s="10"/>
      <c r="BB27" s="7">
        <f>+IF(BF27=0,"","i")</f>
      </c>
      <c r="BF27" s="8"/>
      <c r="BG27" s="8">
        <f>+IF(BF27=0,"",MAX($BF$27:$BF$27))</f>
      </c>
      <c r="BN27" s="60"/>
    </row>
    <row r="28" spans="1:66" ht="21.75" customHeight="1">
      <c r="A28" s="164" t="s">
        <v>442</v>
      </c>
      <c r="B28" s="164"/>
      <c r="C28" s="164"/>
      <c r="D28" s="164"/>
      <c r="E28" s="164"/>
      <c r="F28" s="164"/>
      <c r="G28" s="164"/>
      <c r="H28" s="164"/>
      <c r="I28" s="164"/>
      <c r="J28" s="164"/>
      <c r="K28" s="59">
        <f aca="true" t="shared" si="17" ref="K28:K35">IF((SUMIF($AI$12:$AN$21,A28,$AO$12:$AO$21)+SUMIF($Z$12:$AG$21,A28,$AH$12:$AH$21)+SUMIF($AP$12:$AR$21,A28,$AS$12:$AS$21))=0,"",(SUMIF($AI$12:$AN$21,A28,$AO$12:$AO$21)+SUMIF($Z$12:$AG$21,A28,$AH$12:$AH$21)+SUMIF($AP$12:$AR$21,A28,$AS$12:$AS$21)))</f>
      </c>
      <c r="L28" s="149"/>
      <c r="M28" s="149"/>
      <c r="N28" s="149"/>
      <c r="O28" s="149"/>
      <c r="P28" s="171" t="s">
        <v>523</v>
      </c>
      <c r="Q28" s="171"/>
      <c r="S28" s="164" t="s">
        <v>446</v>
      </c>
      <c r="T28" s="164"/>
      <c r="U28" s="164"/>
      <c r="V28" s="164"/>
      <c r="W28" s="164"/>
      <c r="X28" s="164"/>
      <c r="Y28" s="164"/>
      <c r="Z28" s="59">
        <f aca="true" t="shared" si="18" ref="Z28:Z33">IF((SUMIF($AI$12:$AN$21,S28,$AO$12:$AO$21)+SUMIF($Z$12:$AG$21,S28,$AH$12:$AH$21)+SUMIF($AP$12:$AR$21,S28,$AS$12:$AS$21))=0,"",(SUMIF($AI$12:$AN$21,S28,$AO$12:$AO$21)+SUMIF($Z$12:$AG$21,S28,$AH$12:$AH$21)+SUMIF($AP$12:$AR$21,S28,$AS$12:$AS$21)))</f>
      </c>
      <c r="AA28" s="150"/>
      <c r="AB28" s="151"/>
      <c r="AC28" s="150"/>
      <c r="AD28" s="151"/>
      <c r="AE28" s="267" t="s">
        <v>530</v>
      </c>
      <c r="AF28" s="268"/>
      <c r="AH28" s="170" t="s">
        <v>460</v>
      </c>
      <c r="AI28" s="170"/>
      <c r="AJ28" s="170"/>
      <c r="AK28" s="170"/>
      <c r="AL28" s="170"/>
      <c r="AM28" s="274">
        <f aca="true" t="shared" si="19" ref="AM28:AM36">IF((SUMIF($AI$12:$AN$21,AH28,$AO$12:$AO$21)+SUMIF($Z$12:$AG$21,AH28,$AH$12:$AH$21)+SUMIF($AP$12:$AR$21,AH28,$AS$12:$AS$21))=0,"",(SUMIF($AI$12:$AN$21,AH28,$AO$12:$AO$21)+SUMIF($Z$12:$AG$21,AH28,$AH$12:$AH$21)+SUMIF($AP$12:$AR$21,AH28,$AS$12:$AS$21)))</f>
      </c>
      <c r="AN28" s="274"/>
      <c r="AO28" s="147">
        <v>400</v>
      </c>
      <c r="AP28" s="147"/>
      <c r="AQ28" s="18"/>
      <c r="AR28" s="18"/>
      <c r="AS28" s="18"/>
      <c r="AU28" s="13"/>
      <c r="AV28" s="13"/>
      <c r="AW28" s="13"/>
      <c r="BD28" s="4"/>
      <c r="BE28" s="4"/>
      <c r="BF28" s="4"/>
      <c r="BG28" s="4"/>
      <c r="BH28" s="6"/>
      <c r="BI28" s="6"/>
      <c r="BN28" s="19"/>
    </row>
    <row r="29" spans="1:66" ht="21.75" customHeight="1">
      <c r="A29" s="164" t="s">
        <v>443</v>
      </c>
      <c r="B29" s="164"/>
      <c r="C29" s="164"/>
      <c r="D29" s="164"/>
      <c r="E29" s="164"/>
      <c r="F29" s="164"/>
      <c r="G29" s="164"/>
      <c r="H29" s="164"/>
      <c r="I29" s="164"/>
      <c r="J29" s="164"/>
      <c r="K29" s="59">
        <f t="shared" si="17"/>
      </c>
      <c r="L29" s="149"/>
      <c r="M29" s="149"/>
      <c r="N29" s="149"/>
      <c r="O29" s="149"/>
      <c r="P29" s="171" t="s">
        <v>524</v>
      </c>
      <c r="Q29" s="171"/>
      <c r="S29" s="164" t="s">
        <v>447</v>
      </c>
      <c r="T29" s="164"/>
      <c r="U29" s="164"/>
      <c r="V29" s="164"/>
      <c r="W29" s="164"/>
      <c r="X29" s="164"/>
      <c r="Y29" s="164"/>
      <c r="Z29" s="59">
        <f t="shared" si="18"/>
      </c>
      <c r="AA29" s="150"/>
      <c r="AB29" s="151"/>
      <c r="AC29" s="150"/>
      <c r="AD29" s="151"/>
      <c r="AE29" s="267" t="s">
        <v>531</v>
      </c>
      <c r="AF29" s="268"/>
      <c r="AH29" s="170" t="s">
        <v>461</v>
      </c>
      <c r="AI29" s="170"/>
      <c r="AJ29" s="170"/>
      <c r="AK29" s="170"/>
      <c r="AL29" s="170"/>
      <c r="AM29" s="274">
        <f t="shared" si="19"/>
      </c>
      <c r="AN29" s="274"/>
      <c r="AO29" s="147">
        <v>480</v>
      </c>
      <c r="AP29" s="147"/>
      <c r="AQ29" s="18"/>
      <c r="AR29" s="18"/>
      <c r="AS29" s="18"/>
      <c r="AU29" s="13"/>
      <c r="AV29" s="13"/>
      <c r="AW29" s="13"/>
      <c r="BD29" s="4"/>
      <c r="BE29" s="4"/>
      <c r="BF29" s="4"/>
      <c r="BG29" s="4"/>
      <c r="BH29" s="6"/>
      <c r="BI29" s="6"/>
      <c r="BN29" s="19"/>
    </row>
    <row r="30" spans="1:66" ht="21.75" customHeight="1">
      <c r="A30" s="164" t="s">
        <v>450</v>
      </c>
      <c r="B30" s="164"/>
      <c r="C30" s="164"/>
      <c r="D30" s="164"/>
      <c r="E30" s="164"/>
      <c r="F30" s="164"/>
      <c r="G30" s="164"/>
      <c r="H30" s="164"/>
      <c r="I30" s="164"/>
      <c r="J30" s="164"/>
      <c r="K30" s="59">
        <f t="shared" si="17"/>
      </c>
      <c r="L30" s="149"/>
      <c r="M30" s="149"/>
      <c r="N30" s="149"/>
      <c r="O30" s="149"/>
      <c r="P30" s="171" t="s">
        <v>525</v>
      </c>
      <c r="Q30" s="171"/>
      <c r="S30" s="164" t="s">
        <v>474</v>
      </c>
      <c r="T30" s="164"/>
      <c r="U30" s="164"/>
      <c r="V30" s="164"/>
      <c r="W30" s="164"/>
      <c r="X30" s="164"/>
      <c r="Y30" s="164"/>
      <c r="Z30" s="59">
        <f t="shared" si="18"/>
      </c>
      <c r="AA30" s="150"/>
      <c r="AB30" s="151"/>
      <c r="AC30" s="150"/>
      <c r="AD30" s="151"/>
      <c r="AE30" s="267" t="s">
        <v>532</v>
      </c>
      <c r="AF30" s="268"/>
      <c r="AH30" s="170" t="s">
        <v>462</v>
      </c>
      <c r="AI30" s="170"/>
      <c r="AJ30" s="170"/>
      <c r="AK30" s="170"/>
      <c r="AL30" s="170"/>
      <c r="AM30" s="274">
        <f t="shared" si="19"/>
      </c>
      <c r="AN30" s="274"/>
      <c r="AO30" s="147">
        <v>220</v>
      </c>
      <c r="AP30" s="147"/>
      <c r="AQ30" s="18"/>
      <c r="AR30" s="18"/>
      <c r="AS30" s="18"/>
      <c r="AU30" s="13"/>
      <c r="AV30" s="13"/>
      <c r="AW30" s="13"/>
      <c r="BD30" s="4"/>
      <c r="BE30" s="4"/>
      <c r="BF30" s="4"/>
      <c r="BG30" s="4"/>
      <c r="BH30" s="6"/>
      <c r="BI30" s="6"/>
      <c r="BN30" s="19"/>
    </row>
    <row r="31" spans="1:66" ht="21.75" customHeight="1">
      <c r="A31" s="164" t="s">
        <v>451</v>
      </c>
      <c r="B31" s="164"/>
      <c r="C31" s="164"/>
      <c r="D31" s="164"/>
      <c r="E31" s="164"/>
      <c r="F31" s="164"/>
      <c r="G31" s="164"/>
      <c r="H31" s="164"/>
      <c r="I31" s="164"/>
      <c r="J31" s="164"/>
      <c r="K31" s="59">
        <f t="shared" si="17"/>
      </c>
      <c r="L31" s="149"/>
      <c r="M31" s="149"/>
      <c r="N31" s="149"/>
      <c r="O31" s="149"/>
      <c r="P31" s="171" t="s">
        <v>526</v>
      </c>
      <c r="Q31" s="171"/>
      <c r="S31" s="164" t="s">
        <v>475</v>
      </c>
      <c r="T31" s="164"/>
      <c r="U31" s="164"/>
      <c r="V31" s="164"/>
      <c r="W31" s="164"/>
      <c r="X31" s="164"/>
      <c r="Y31" s="164"/>
      <c r="Z31" s="59">
        <f t="shared" si="18"/>
      </c>
      <c r="AA31" s="150"/>
      <c r="AB31" s="151"/>
      <c r="AC31" s="150"/>
      <c r="AD31" s="151"/>
      <c r="AE31" s="267" t="s">
        <v>533</v>
      </c>
      <c r="AF31" s="268"/>
      <c r="AH31" s="170" t="s">
        <v>463</v>
      </c>
      <c r="AI31" s="170"/>
      <c r="AJ31" s="170"/>
      <c r="AK31" s="170"/>
      <c r="AL31" s="170"/>
      <c r="AM31" s="274">
        <f t="shared" si="19"/>
      </c>
      <c r="AN31" s="274"/>
      <c r="AO31" s="147">
        <v>260</v>
      </c>
      <c r="AP31" s="147"/>
      <c r="AQ31" s="18"/>
      <c r="AR31" s="18"/>
      <c r="AS31" s="18"/>
      <c r="AU31" s="13"/>
      <c r="AV31" s="13"/>
      <c r="AW31" s="13"/>
      <c r="BD31" s="4"/>
      <c r="BE31" s="4"/>
      <c r="BF31" s="4"/>
      <c r="BG31" s="4"/>
      <c r="BH31" s="6"/>
      <c r="BI31" s="6"/>
      <c r="BN31" s="19"/>
    </row>
    <row r="32" spans="1:66" ht="21.75" customHeight="1">
      <c r="A32" s="164" t="s">
        <v>444</v>
      </c>
      <c r="B32" s="164"/>
      <c r="C32" s="164"/>
      <c r="D32" s="164"/>
      <c r="E32" s="164"/>
      <c r="F32" s="164"/>
      <c r="G32" s="164"/>
      <c r="H32" s="164"/>
      <c r="I32" s="164"/>
      <c r="J32" s="164"/>
      <c r="K32" s="59">
        <f t="shared" si="17"/>
      </c>
      <c r="L32" s="149"/>
      <c r="M32" s="149"/>
      <c r="N32" s="149"/>
      <c r="O32" s="149"/>
      <c r="P32" s="171" t="s">
        <v>525</v>
      </c>
      <c r="Q32" s="171"/>
      <c r="S32" s="164" t="s">
        <v>453</v>
      </c>
      <c r="T32" s="164"/>
      <c r="U32" s="164"/>
      <c r="V32" s="164"/>
      <c r="W32" s="164"/>
      <c r="X32" s="164"/>
      <c r="Y32" s="164"/>
      <c r="Z32" s="59">
        <f t="shared" si="18"/>
      </c>
      <c r="AA32" s="150"/>
      <c r="AB32" s="151"/>
      <c r="AC32" s="150"/>
      <c r="AD32" s="151"/>
      <c r="AE32" s="267" t="s">
        <v>532</v>
      </c>
      <c r="AF32" s="268"/>
      <c r="AH32" s="170" t="s">
        <v>464</v>
      </c>
      <c r="AI32" s="170"/>
      <c r="AJ32" s="170"/>
      <c r="AK32" s="170"/>
      <c r="AL32" s="170"/>
      <c r="AM32" s="274">
        <f t="shared" si="19"/>
      </c>
      <c r="AN32" s="274"/>
      <c r="AO32" s="147">
        <v>160</v>
      </c>
      <c r="AP32" s="147"/>
      <c r="AQ32" s="11"/>
      <c r="AR32" s="11"/>
      <c r="AS32" s="11"/>
      <c r="AU32" s="11"/>
      <c r="AV32" s="11"/>
      <c r="AW32" s="11"/>
      <c r="BD32" s="4"/>
      <c r="BE32" s="4"/>
      <c r="BF32" s="4"/>
      <c r="BG32" s="4"/>
      <c r="BH32" s="6"/>
      <c r="BI32" s="6"/>
      <c r="BN32" s="19"/>
    </row>
    <row r="33" spans="1:66" ht="21.75" customHeight="1">
      <c r="A33" s="164" t="s">
        <v>445</v>
      </c>
      <c r="B33" s="164"/>
      <c r="C33" s="164"/>
      <c r="D33" s="164"/>
      <c r="E33" s="164"/>
      <c r="F33" s="164"/>
      <c r="G33" s="164"/>
      <c r="H33" s="164"/>
      <c r="I33" s="164"/>
      <c r="J33" s="164"/>
      <c r="K33" s="59">
        <f t="shared" si="17"/>
      </c>
      <c r="L33" s="149"/>
      <c r="M33" s="149"/>
      <c r="N33" s="149"/>
      <c r="O33" s="149"/>
      <c r="P33" s="269" t="s">
        <v>527</v>
      </c>
      <c r="Q33" s="269"/>
      <c r="S33" s="164" t="s">
        <v>454</v>
      </c>
      <c r="T33" s="164"/>
      <c r="U33" s="164"/>
      <c r="V33" s="164"/>
      <c r="W33" s="164"/>
      <c r="X33" s="164"/>
      <c r="Y33" s="164"/>
      <c r="Z33" s="59">
        <f t="shared" si="18"/>
      </c>
      <c r="AA33" s="150"/>
      <c r="AB33" s="151"/>
      <c r="AC33" s="150"/>
      <c r="AD33" s="151"/>
      <c r="AE33" s="267" t="s">
        <v>533</v>
      </c>
      <c r="AF33" s="268"/>
      <c r="AH33" s="170" t="s">
        <v>465</v>
      </c>
      <c r="AI33" s="170"/>
      <c r="AJ33" s="170"/>
      <c r="AK33" s="170"/>
      <c r="AL33" s="170"/>
      <c r="AM33" s="274">
        <f t="shared" si="19"/>
      </c>
      <c r="AN33" s="274"/>
      <c r="AO33" s="147">
        <v>190</v>
      </c>
      <c r="AP33" s="147"/>
      <c r="AQ33" s="11"/>
      <c r="AR33" s="11"/>
      <c r="AS33" s="11"/>
      <c r="AU33" s="11"/>
      <c r="AV33" s="11"/>
      <c r="AW33" s="11"/>
      <c r="BD33" s="4"/>
      <c r="BE33" s="4"/>
      <c r="BF33" s="4"/>
      <c r="BG33" s="4"/>
      <c r="BH33" s="6"/>
      <c r="BI33" s="6"/>
      <c r="BN33" s="19"/>
    </row>
    <row r="34" spans="1:66" ht="21.75" customHeight="1">
      <c r="A34" s="266" t="s">
        <v>448</v>
      </c>
      <c r="B34" s="266"/>
      <c r="C34" s="266"/>
      <c r="D34" s="266"/>
      <c r="E34" s="266"/>
      <c r="F34" s="266"/>
      <c r="G34" s="266"/>
      <c r="H34" s="266"/>
      <c r="I34" s="266"/>
      <c r="J34" s="266"/>
      <c r="K34" s="78">
        <f t="shared" si="17"/>
      </c>
      <c r="L34" s="149"/>
      <c r="M34" s="149"/>
      <c r="N34" s="149"/>
      <c r="O34" s="149"/>
      <c r="P34" s="269" t="s">
        <v>528</v>
      </c>
      <c r="Q34" s="269"/>
      <c r="S34" s="46"/>
      <c r="T34" s="13"/>
      <c r="U34" s="13"/>
      <c r="V34" s="13"/>
      <c r="W34" s="13"/>
      <c r="X34" s="13"/>
      <c r="Y34" s="13"/>
      <c r="Z34" s="18"/>
      <c r="AA34" s="18"/>
      <c r="AB34" s="18"/>
      <c r="AC34" s="18"/>
      <c r="AD34" s="18"/>
      <c r="AE34" s="13"/>
      <c r="AF34" s="13"/>
      <c r="AG34" s="13"/>
      <c r="AH34" s="170" t="s">
        <v>466</v>
      </c>
      <c r="AI34" s="170"/>
      <c r="AJ34" s="170"/>
      <c r="AK34" s="170"/>
      <c r="AL34" s="170"/>
      <c r="AM34" s="274">
        <f t="shared" si="19"/>
      </c>
      <c r="AN34" s="274"/>
      <c r="AO34" s="147">
        <v>330</v>
      </c>
      <c r="AP34" s="147"/>
      <c r="AQ34" s="11"/>
      <c r="AR34" s="11"/>
      <c r="AS34" s="11"/>
      <c r="AU34" s="11"/>
      <c r="AV34" s="11"/>
      <c r="AW34" s="11"/>
      <c r="BD34" s="4"/>
      <c r="BE34" s="4"/>
      <c r="BF34" s="4"/>
      <c r="BG34" s="4"/>
      <c r="BH34" s="6"/>
      <c r="BI34" s="6"/>
      <c r="BN34" s="19"/>
    </row>
    <row r="35" spans="1:66" ht="21.75" customHeight="1">
      <c r="A35" s="170" t="s">
        <v>452</v>
      </c>
      <c r="B35" s="170"/>
      <c r="C35" s="170"/>
      <c r="D35" s="170"/>
      <c r="E35" s="170"/>
      <c r="F35" s="170"/>
      <c r="G35" s="170"/>
      <c r="H35" s="170"/>
      <c r="I35" s="170"/>
      <c r="J35" s="170"/>
      <c r="K35" s="59">
        <f t="shared" si="17"/>
      </c>
      <c r="L35" s="149"/>
      <c r="M35" s="149"/>
      <c r="N35" s="149"/>
      <c r="O35" s="149"/>
      <c r="P35" s="269" t="s">
        <v>529</v>
      </c>
      <c r="Q35" s="269"/>
      <c r="AG35" s="13"/>
      <c r="AH35" s="170" t="s">
        <v>467</v>
      </c>
      <c r="AI35" s="170"/>
      <c r="AJ35" s="170"/>
      <c r="AK35" s="170"/>
      <c r="AL35" s="170"/>
      <c r="AM35" s="274">
        <f t="shared" si="19"/>
      </c>
      <c r="AN35" s="274"/>
      <c r="AO35" s="147">
        <v>220</v>
      </c>
      <c r="AP35" s="147"/>
      <c r="AQ35" s="11"/>
      <c r="AR35" s="11"/>
      <c r="AS35" s="11"/>
      <c r="AU35" s="11"/>
      <c r="AV35" s="11"/>
      <c r="AW35" s="11"/>
      <c r="BD35" s="4"/>
      <c r="BE35" s="4"/>
      <c r="BF35" s="4"/>
      <c r="BG35" s="4"/>
      <c r="BH35" s="6"/>
      <c r="BI35" s="6"/>
      <c r="BN35" s="19"/>
    </row>
    <row r="36" spans="33:66" ht="21.75" customHeight="1">
      <c r="AG36" s="13"/>
      <c r="AH36" s="273" t="s">
        <v>468</v>
      </c>
      <c r="AI36" s="273"/>
      <c r="AJ36" s="273"/>
      <c r="AK36" s="273"/>
      <c r="AL36" s="273"/>
      <c r="AM36" s="217">
        <f t="shared" si="19"/>
      </c>
      <c r="AN36" s="217"/>
      <c r="AO36" s="147">
        <v>220</v>
      </c>
      <c r="AP36" s="147"/>
      <c r="AQ36" s="18"/>
      <c r="AR36" s="18"/>
      <c r="AS36" s="18"/>
      <c r="AU36" s="18"/>
      <c r="AV36" s="18"/>
      <c r="AW36" s="18"/>
      <c r="BN36" s="67"/>
    </row>
    <row r="37" spans="33:66" ht="19.5" customHeight="1">
      <c r="AG37" s="13"/>
      <c r="AI37" s="68"/>
      <c r="AJ37" s="68"/>
      <c r="AK37" s="68"/>
      <c r="AL37" s="68"/>
      <c r="AM37" s="13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BN37" s="13"/>
    </row>
    <row r="43" spans="20:21" ht="14.25">
      <c r="T43" s="61"/>
      <c r="U43" s="61"/>
    </row>
    <row r="44" spans="20:21" ht="14.25">
      <c r="T44" s="61"/>
      <c r="U44" s="61"/>
    </row>
    <row r="45" spans="20:21" ht="14.25">
      <c r="T45" s="61"/>
      <c r="U45" s="61"/>
    </row>
    <row r="46" spans="20:24" ht="14.25">
      <c r="T46" s="61"/>
      <c r="U46" s="61"/>
      <c r="V46" s="61"/>
      <c r="W46" s="61"/>
      <c r="X46" s="61"/>
    </row>
    <row r="47" spans="20:24" ht="14.25">
      <c r="T47" s="61"/>
      <c r="U47" s="61"/>
      <c r="V47" s="61"/>
      <c r="W47" s="61"/>
      <c r="X47" s="61"/>
    </row>
    <row r="48" spans="20:24" ht="14.25">
      <c r="T48" s="61"/>
      <c r="U48" s="61"/>
      <c r="V48" s="61"/>
      <c r="W48" s="61"/>
      <c r="X48" s="61"/>
    </row>
    <row r="49" spans="20:24" ht="14.25">
      <c r="T49" s="61"/>
      <c r="U49" s="61"/>
      <c r="V49" s="61"/>
      <c r="W49" s="61"/>
      <c r="X49" s="61"/>
    </row>
    <row r="50" spans="20:24" ht="14.25">
      <c r="T50" s="61"/>
      <c r="U50" s="61"/>
      <c r="V50" s="61"/>
      <c r="W50" s="61"/>
      <c r="X50" s="61"/>
    </row>
    <row r="51" spans="20:24" ht="14.25">
      <c r="T51" s="61"/>
      <c r="U51" s="61"/>
      <c r="V51" s="61"/>
      <c r="W51" s="61"/>
      <c r="X51" s="61"/>
    </row>
    <row r="52" spans="20:21" ht="14.25">
      <c r="T52" s="61"/>
      <c r="U52" s="61"/>
    </row>
    <row r="53" spans="20:23" ht="14.25">
      <c r="T53" s="62"/>
      <c r="U53" s="62"/>
      <c r="V53" s="62"/>
      <c r="W53" s="62"/>
    </row>
    <row r="54" spans="20:23" ht="14.25">
      <c r="T54" s="62"/>
      <c r="U54" s="62"/>
      <c r="V54" s="62"/>
      <c r="W54" s="62"/>
    </row>
    <row r="55" spans="20:23" ht="14.25">
      <c r="T55" s="62"/>
      <c r="U55" s="62"/>
      <c r="V55" s="62"/>
      <c r="W55" s="62"/>
    </row>
    <row r="56" spans="20:23" ht="14.25">
      <c r="T56" s="62"/>
      <c r="U56" s="62"/>
      <c r="V56" s="62"/>
      <c r="W56" s="62"/>
    </row>
    <row r="57" spans="20:23" ht="14.25">
      <c r="T57" s="62"/>
      <c r="U57" s="62"/>
      <c r="V57" s="62"/>
      <c r="W57" s="62"/>
    </row>
    <row r="58" spans="20:23" ht="14.25">
      <c r="T58" s="62"/>
      <c r="U58" s="62"/>
      <c r="V58" s="62"/>
      <c r="W58" s="62"/>
    </row>
    <row r="59" spans="20:23" ht="14.25">
      <c r="T59" s="62"/>
      <c r="U59" s="62"/>
      <c r="V59" s="62"/>
      <c r="W59" s="62"/>
    </row>
    <row r="60" spans="20:23" ht="14.25">
      <c r="T60" s="62"/>
      <c r="U60" s="62"/>
      <c r="V60" s="62"/>
      <c r="W60" s="62"/>
    </row>
    <row r="61" spans="20:23" ht="14.25">
      <c r="T61" s="62"/>
      <c r="U61" s="62"/>
      <c r="V61" s="62"/>
      <c r="W61" s="62"/>
    </row>
    <row r="62" spans="20:23" ht="14.25">
      <c r="T62" s="62"/>
      <c r="U62" s="62"/>
      <c r="V62" s="62"/>
      <c r="W62" s="62"/>
    </row>
    <row r="63" spans="20:23" ht="14.25">
      <c r="T63" s="62"/>
      <c r="U63" s="62"/>
      <c r="V63" s="62"/>
      <c r="W63" s="62"/>
    </row>
    <row r="64" spans="20:23" ht="14.25">
      <c r="T64" s="62"/>
      <c r="U64" s="62"/>
      <c r="V64" s="62"/>
      <c r="W64" s="62"/>
    </row>
    <row r="65" spans="20:23" ht="14.25">
      <c r="T65" s="62"/>
      <c r="U65" s="62"/>
      <c r="V65" s="62"/>
      <c r="W65" s="62"/>
    </row>
    <row r="66" spans="20:23" ht="14.25">
      <c r="T66" s="62"/>
      <c r="U66" s="62"/>
      <c r="V66" s="62"/>
      <c r="W66" s="62"/>
    </row>
    <row r="67" spans="20:23" ht="14.25">
      <c r="T67" s="62"/>
      <c r="U67" s="62"/>
      <c r="V67" s="62"/>
      <c r="W67" s="62"/>
    </row>
    <row r="68" spans="20:23" ht="14.25">
      <c r="T68" s="62"/>
      <c r="U68" s="62"/>
      <c r="V68" s="62"/>
      <c r="W68" s="62"/>
    </row>
    <row r="69" spans="20:23" ht="14.25">
      <c r="T69" s="62"/>
      <c r="U69" s="62"/>
      <c r="V69" s="62"/>
      <c r="W69" s="62"/>
    </row>
    <row r="70" spans="20:23" ht="14.25">
      <c r="T70" s="62"/>
      <c r="U70" s="62"/>
      <c r="V70" s="62"/>
      <c r="W70" s="62"/>
    </row>
    <row r="71" spans="20:23" ht="14.25">
      <c r="T71" s="62"/>
      <c r="U71" s="62"/>
      <c r="V71" s="62"/>
      <c r="W71" s="62"/>
    </row>
    <row r="72" spans="20:23" ht="14.25">
      <c r="T72" s="62"/>
      <c r="U72" s="62"/>
      <c r="V72" s="62"/>
      <c r="W72" s="62"/>
    </row>
    <row r="73" spans="20:23" ht="14.25">
      <c r="T73" s="62"/>
      <c r="U73" s="62"/>
      <c r="V73" s="62"/>
      <c r="W73" s="62"/>
    </row>
    <row r="74" spans="20:23" ht="14.25">
      <c r="T74" s="62"/>
      <c r="U74" s="62"/>
      <c r="V74" s="62"/>
      <c r="W74" s="62"/>
    </row>
    <row r="75" spans="20:23" ht="14.25">
      <c r="T75" s="62"/>
      <c r="U75" s="62"/>
      <c r="V75" s="62"/>
      <c r="W75" s="62"/>
    </row>
    <row r="76" spans="20:23" ht="14.25">
      <c r="T76" s="62"/>
      <c r="U76" s="62"/>
      <c r="V76" s="62"/>
      <c r="W76" s="62"/>
    </row>
    <row r="77" spans="20:23" ht="14.25">
      <c r="T77" s="62"/>
      <c r="U77" s="62"/>
      <c r="V77" s="62"/>
      <c r="W77" s="62"/>
    </row>
    <row r="78" spans="20:23" ht="14.25">
      <c r="T78" s="62"/>
      <c r="U78" s="62"/>
      <c r="V78" s="62"/>
      <c r="W78" s="62"/>
    </row>
    <row r="79" spans="20:23" ht="14.25">
      <c r="T79" s="62"/>
      <c r="U79" s="62"/>
      <c r="V79" s="62"/>
      <c r="W79" s="62"/>
    </row>
    <row r="80" spans="20:23" ht="14.25">
      <c r="T80" s="62"/>
      <c r="U80" s="62"/>
      <c r="V80" s="62"/>
      <c r="W80" s="62"/>
    </row>
    <row r="81" spans="20:23" ht="14.25">
      <c r="T81" s="62"/>
      <c r="U81" s="62"/>
      <c r="V81" s="62"/>
      <c r="W81" s="62"/>
    </row>
    <row r="82" spans="20:23" ht="14.25">
      <c r="T82" s="62"/>
      <c r="U82" s="62"/>
      <c r="V82" s="62"/>
      <c r="W82" s="62"/>
    </row>
    <row r="83" spans="20:23" ht="14.25">
      <c r="T83" s="62"/>
      <c r="U83" s="62"/>
      <c r="V83" s="62"/>
      <c r="W83" s="62"/>
    </row>
    <row r="84" spans="20:23" ht="14.25">
      <c r="T84" s="62"/>
      <c r="U84" s="62"/>
      <c r="V84" s="62"/>
      <c r="W84" s="62"/>
    </row>
    <row r="85" spans="20:23" ht="14.25">
      <c r="T85" s="62"/>
      <c r="U85" s="62"/>
      <c r="V85" s="62"/>
      <c r="W85" s="62"/>
    </row>
  </sheetData>
  <sheetProtection sheet="1" selectLockedCells="1"/>
  <mergeCells count="178">
    <mergeCell ref="AJ2:AM2"/>
    <mergeCell ref="AM26:AN27"/>
    <mergeCell ref="AH28:AL28"/>
    <mergeCell ref="AM28:AN28"/>
    <mergeCell ref="AE29:AF29"/>
    <mergeCell ref="AE28:AF28"/>
    <mergeCell ref="AH26:AL27"/>
    <mergeCell ref="AH29:AL29"/>
    <mergeCell ref="Z18:AG18"/>
    <mergeCell ref="AI19:AN19"/>
    <mergeCell ref="AM36:AN36"/>
    <mergeCell ref="AM35:AN35"/>
    <mergeCell ref="AM34:AN34"/>
    <mergeCell ref="AM33:AN33"/>
    <mergeCell ref="AM32:AN32"/>
    <mergeCell ref="AM29:AN29"/>
    <mergeCell ref="AM31:AN31"/>
    <mergeCell ref="AM30:AN30"/>
    <mergeCell ref="AC30:AD30"/>
    <mergeCell ref="AH36:AL36"/>
    <mergeCell ref="AH35:AL35"/>
    <mergeCell ref="AH34:AL34"/>
    <mergeCell ref="AH33:AL33"/>
    <mergeCell ref="AH32:AL32"/>
    <mergeCell ref="AE30:AF30"/>
    <mergeCell ref="AH30:AL30"/>
    <mergeCell ref="AE32:AF32"/>
    <mergeCell ref="AH31:AL31"/>
    <mergeCell ref="A26:J27"/>
    <mergeCell ref="AA28:AB28"/>
    <mergeCell ref="AA26:AD26"/>
    <mergeCell ref="AC27:AD27"/>
    <mergeCell ref="AA27:AB27"/>
    <mergeCell ref="L28:M28"/>
    <mergeCell ref="AA32:AB32"/>
    <mergeCell ref="AA30:AB30"/>
    <mergeCell ref="AE31:AF31"/>
    <mergeCell ref="P35:Q35"/>
    <mergeCell ref="P34:Q34"/>
    <mergeCell ref="P33:Q33"/>
    <mergeCell ref="P32:Q32"/>
    <mergeCell ref="P31:Q31"/>
    <mergeCell ref="S33:Y33"/>
    <mergeCell ref="S32:Y32"/>
    <mergeCell ref="S31:Y31"/>
    <mergeCell ref="AE33:AF33"/>
    <mergeCell ref="A1:Q1"/>
    <mergeCell ref="A35:J35"/>
    <mergeCell ref="A34:J34"/>
    <mergeCell ref="A33:J33"/>
    <mergeCell ref="A32:J32"/>
    <mergeCell ref="A31:J31"/>
    <mergeCell ref="A30:J30"/>
    <mergeCell ref="L30:M30"/>
    <mergeCell ref="P30:Q30"/>
    <mergeCell ref="N29:O29"/>
    <mergeCell ref="A29:J29"/>
    <mergeCell ref="A28:J28"/>
    <mergeCell ref="AQ2:AR2"/>
    <mergeCell ref="AJ1:AS1"/>
    <mergeCell ref="A8:T8"/>
    <mergeCell ref="Z19:AG19"/>
    <mergeCell ref="AC29:AD29"/>
    <mergeCell ref="R10:R11"/>
    <mergeCell ref="S15:Y15"/>
    <mergeCell ref="AJ4:AL4"/>
    <mergeCell ref="AM4:AS4"/>
    <mergeCell ref="AI18:AN18"/>
    <mergeCell ref="S16:Y16"/>
    <mergeCell ref="J5:K5"/>
    <mergeCell ref="M5:P5"/>
    <mergeCell ref="S17:Y17"/>
    <mergeCell ref="AK9:AM9"/>
    <mergeCell ref="Z11:AG11"/>
    <mergeCell ref="AJ5:AL5"/>
    <mergeCell ref="AM5:AS5"/>
    <mergeCell ref="AJ6:AL6"/>
    <mergeCell ref="AM6:AS6"/>
    <mergeCell ref="A10:A21"/>
    <mergeCell ref="H10:H11"/>
    <mergeCell ref="I10:J11"/>
    <mergeCell ref="K10:K11"/>
    <mergeCell ref="L10:P11"/>
    <mergeCell ref="Q10:Q11"/>
    <mergeCell ref="AP17:AR17"/>
    <mergeCell ref="AP18:AR18"/>
    <mergeCell ref="AP22:AR22"/>
    <mergeCell ref="S14:Y14"/>
    <mergeCell ref="AX22:BA22"/>
    <mergeCell ref="S18:Y18"/>
    <mergeCell ref="S19:Y19"/>
    <mergeCell ref="S20:Y20"/>
    <mergeCell ref="S21:Y21"/>
    <mergeCell ref="Z21:AG21"/>
    <mergeCell ref="AI20:AN20"/>
    <mergeCell ref="AP19:AR19"/>
    <mergeCell ref="AP21:AR21"/>
    <mergeCell ref="B9:Q9"/>
    <mergeCell ref="S12:Y12"/>
    <mergeCell ref="S13:Y13"/>
    <mergeCell ref="AI21:AN21"/>
    <mergeCell ref="AP20:AR20"/>
    <mergeCell ref="AP12:AR12"/>
    <mergeCell ref="Z14:AG14"/>
    <mergeCell ref="AI12:AN12"/>
    <mergeCell ref="AP15:AR15"/>
    <mergeCell ref="AP16:AR16"/>
    <mergeCell ref="AP13:AR13"/>
    <mergeCell ref="AP14:AR14"/>
    <mergeCell ref="Z12:AG12"/>
    <mergeCell ref="AP11:AR11"/>
    <mergeCell ref="Z13:AG13"/>
    <mergeCell ref="AI11:AN11"/>
    <mergeCell ref="AI16:AN16"/>
    <mergeCell ref="AC9:AE9"/>
    <mergeCell ref="AP10:AS10"/>
    <mergeCell ref="Z10:AO10"/>
    <mergeCell ref="Y9:AA9"/>
    <mergeCell ref="AG9:AI9"/>
    <mergeCell ref="AI22:AN22"/>
    <mergeCell ref="Z22:AG22"/>
    <mergeCell ref="AI13:AN13"/>
    <mergeCell ref="AI14:AN14"/>
    <mergeCell ref="AI15:AN15"/>
    <mergeCell ref="AI17:AN17"/>
    <mergeCell ref="Z15:AG15"/>
    <mergeCell ref="Z16:AG16"/>
    <mergeCell ref="Z17:AG17"/>
    <mergeCell ref="Z20:AG20"/>
    <mergeCell ref="AC28:AD28"/>
    <mergeCell ref="AE26:AF27"/>
    <mergeCell ref="P28:Q28"/>
    <mergeCell ref="P26:Q27"/>
    <mergeCell ref="P29:Q29"/>
    <mergeCell ref="AA29:AB29"/>
    <mergeCell ref="S29:Y29"/>
    <mergeCell ref="S26:Y27"/>
    <mergeCell ref="S28:Y28"/>
    <mergeCell ref="R5:V5"/>
    <mergeCell ref="I4:V4"/>
    <mergeCell ref="Z26:Z27"/>
    <mergeCell ref="L26:O26"/>
    <mergeCell ref="L35:M35"/>
    <mergeCell ref="N35:O35"/>
    <mergeCell ref="K26:K27"/>
    <mergeCell ref="N33:O33"/>
    <mergeCell ref="L31:M31"/>
    <mergeCell ref="L27:M27"/>
    <mergeCell ref="R6:V6"/>
    <mergeCell ref="L29:M29"/>
    <mergeCell ref="L32:M32"/>
    <mergeCell ref="L33:M33"/>
    <mergeCell ref="N27:O27"/>
    <mergeCell ref="X22:Y22"/>
    <mergeCell ref="N28:O28"/>
    <mergeCell ref="S10:Y11"/>
    <mergeCell ref="S30:Y30"/>
    <mergeCell ref="A24:AJ24"/>
    <mergeCell ref="L34:M34"/>
    <mergeCell ref="N34:O34"/>
    <mergeCell ref="N30:O30"/>
    <mergeCell ref="N31:O31"/>
    <mergeCell ref="N32:O32"/>
    <mergeCell ref="AC32:AD32"/>
    <mergeCell ref="AA33:AB33"/>
    <mergeCell ref="AC31:AD31"/>
    <mergeCell ref="AC33:AD33"/>
    <mergeCell ref="AA31:AB31"/>
    <mergeCell ref="AO32:AP32"/>
    <mergeCell ref="AO33:AP33"/>
    <mergeCell ref="AO34:AP34"/>
    <mergeCell ref="AO35:AP35"/>
    <mergeCell ref="AO36:AP36"/>
    <mergeCell ref="AO26:AP27"/>
    <mergeCell ref="AO28:AP28"/>
    <mergeCell ref="AO29:AP29"/>
    <mergeCell ref="AO30:AP30"/>
    <mergeCell ref="AO31:AP31"/>
  </mergeCells>
  <dataValidations count="4">
    <dataValidation type="list" allowBlank="1" showInputMessage="1" showErrorMessage="1" sqref="S12:S21">
      <formula1>$BC$12:$BC$17</formula1>
    </dataValidation>
    <dataValidation type="list" allowBlank="1" showInputMessage="1" showErrorMessage="1" sqref="Q5 L5 I5">
      <formula1>"　,○"</formula1>
    </dataValidation>
    <dataValidation type="list" allowBlank="1" showInputMessage="1" showErrorMessage="1" sqref="L12:L21">
      <formula1>"8,9,10,11,12,13,14,15,16,17,18,19,20"</formula1>
    </dataValidation>
    <dataValidation type="list" allowBlank="1" showInputMessage="1" showErrorMessage="1" sqref="O12:O21">
      <formula1>"9,10,11,12,13,14,15,16,17,18,19,20,21"</formula1>
    </dataValidation>
  </dataValidations>
  <printOptions horizontalCentered="1"/>
  <pageMargins left="0.11811023622047245" right="0.11811023622047245" top="0.35433070866141736" bottom="0.15748031496062992" header="0.31496062992125984" footer="0.31496062992125984"/>
  <pageSetup horizontalDpi="600" verticalDpi="600" orientation="landscape" paperSize="9" scale="76" r:id="rId1"/>
  <colBreaks count="1" manualBreakCount="1">
    <brk id="4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heet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J366"/>
  <sheetViews>
    <sheetView zoomScalePageLayoutView="0" workbookViewId="0" topLeftCell="A294">
      <selection activeCell="E305" sqref="E305"/>
    </sheetView>
  </sheetViews>
  <sheetFormatPr defaultColWidth="9.140625" defaultRowHeight="15"/>
  <cols>
    <col min="1" max="1" width="8.8515625" style="1" customWidth="1"/>
  </cols>
  <sheetData>
    <row r="1" spans="1:10" ht="16.5">
      <c r="A1" s="1" t="s">
        <v>50</v>
      </c>
      <c r="B1" t="s">
        <v>495</v>
      </c>
      <c r="C1" t="s">
        <v>503</v>
      </c>
      <c r="D1" t="s">
        <v>508</v>
      </c>
      <c r="G1" s="108">
        <v>1</v>
      </c>
      <c r="H1" s="109" t="s">
        <v>52</v>
      </c>
      <c r="I1" t="s">
        <v>503</v>
      </c>
      <c r="J1" t="s">
        <v>508</v>
      </c>
    </row>
    <row r="2" spans="1:9" ht="16.5">
      <c r="A2" s="1" t="s">
        <v>51</v>
      </c>
      <c r="B2" t="s">
        <v>492</v>
      </c>
      <c r="C2" t="s">
        <v>504</v>
      </c>
      <c r="G2" s="110">
        <v>2</v>
      </c>
      <c r="H2" s="111" t="s">
        <v>54</v>
      </c>
      <c r="I2" t="s">
        <v>504</v>
      </c>
    </row>
    <row r="3" spans="1:9" ht="16.5">
      <c r="A3" s="1" t="s">
        <v>53</v>
      </c>
      <c r="B3" t="s">
        <v>54</v>
      </c>
      <c r="C3" t="s">
        <v>504</v>
      </c>
      <c r="G3" s="110">
        <v>3</v>
      </c>
      <c r="H3" s="111" t="s">
        <v>56</v>
      </c>
      <c r="I3" t="s">
        <v>504</v>
      </c>
    </row>
    <row r="4" spans="1:9" ht="16.5">
      <c r="A4" s="1" t="s">
        <v>55</v>
      </c>
      <c r="B4" t="s">
        <v>487</v>
      </c>
      <c r="C4" t="s">
        <v>504</v>
      </c>
      <c r="G4" s="111">
        <v>4</v>
      </c>
      <c r="H4" s="111" t="s">
        <v>58</v>
      </c>
      <c r="I4" t="s">
        <v>504</v>
      </c>
    </row>
    <row r="5" spans="1:9" ht="16.5">
      <c r="A5" s="1" t="s">
        <v>57</v>
      </c>
      <c r="B5" t="s">
        <v>490</v>
      </c>
      <c r="C5" t="s">
        <v>504</v>
      </c>
      <c r="G5" s="112">
        <v>5</v>
      </c>
      <c r="H5" s="113" t="s">
        <v>60</v>
      </c>
      <c r="I5" t="s">
        <v>503</v>
      </c>
    </row>
    <row r="6" spans="1:9" ht="16.5">
      <c r="A6" s="1" t="s">
        <v>59</v>
      </c>
      <c r="B6" t="s">
        <v>60</v>
      </c>
      <c r="C6" t="s">
        <v>503</v>
      </c>
      <c r="G6" s="109">
        <v>6</v>
      </c>
      <c r="H6" s="108" t="s">
        <v>62</v>
      </c>
      <c r="I6" t="s">
        <v>503</v>
      </c>
    </row>
    <row r="7" spans="1:9" ht="16.5">
      <c r="A7" s="1" t="s">
        <v>61</v>
      </c>
      <c r="B7" t="s">
        <v>62</v>
      </c>
      <c r="C7" t="s">
        <v>503</v>
      </c>
      <c r="G7" s="111">
        <v>7</v>
      </c>
      <c r="H7" s="110" t="s">
        <v>71</v>
      </c>
      <c r="I7" t="s">
        <v>504</v>
      </c>
    </row>
    <row r="8" spans="1:9" ht="16.5">
      <c r="A8" s="1" t="s">
        <v>63</v>
      </c>
      <c r="B8" t="s">
        <v>505</v>
      </c>
      <c r="C8" t="s">
        <v>503</v>
      </c>
      <c r="D8" t="s">
        <v>509</v>
      </c>
      <c r="G8" s="111">
        <v>8</v>
      </c>
      <c r="H8" s="111" t="s">
        <v>52</v>
      </c>
      <c r="I8" t="s">
        <v>504</v>
      </c>
    </row>
    <row r="9" spans="1:9" ht="16.5">
      <c r="A9" s="1" t="s">
        <v>64</v>
      </c>
      <c r="B9" t="s">
        <v>52</v>
      </c>
      <c r="C9" t="s">
        <v>504</v>
      </c>
      <c r="G9" s="110">
        <v>9</v>
      </c>
      <c r="H9" s="111" t="s">
        <v>54</v>
      </c>
      <c r="I9" t="s">
        <v>504</v>
      </c>
    </row>
    <row r="10" spans="1:9" ht="16.5">
      <c r="A10" s="1" t="s">
        <v>65</v>
      </c>
      <c r="B10" t="s">
        <v>54</v>
      </c>
      <c r="C10" t="s">
        <v>504</v>
      </c>
      <c r="G10" s="110">
        <v>10</v>
      </c>
      <c r="H10" s="111" t="s">
        <v>56</v>
      </c>
      <c r="I10" t="s">
        <v>504</v>
      </c>
    </row>
    <row r="11" spans="1:9" ht="16.5">
      <c r="A11" s="1" t="s">
        <v>66</v>
      </c>
      <c r="B11" t="s">
        <v>56</v>
      </c>
      <c r="C11" t="s">
        <v>504</v>
      </c>
      <c r="G11" s="110">
        <v>11</v>
      </c>
      <c r="H11" s="111" t="s">
        <v>58</v>
      </c>
      <c r="I11" t="s">
        <v>504</v>
      </c>
    </row>
    <row r="12" spans="1:9" ht="16.5">
      <c r="A12" s="1" t="s">
        <v>67</v>
      </c>
      <c r="B12" t="s">
        <v>58</v>
      </c>
      <c r="C12" t="s">
        <v>504</v>
      </c>
      <c r="G12" s="112">
        <v>12</v>
      </c>
      <c r="H12" s="113" t="s">
        <v>60</v>
      </c>
      <c r="I12" t="s">
        <v>503</v>
      </c>
    </row>
    <row r="13" spans="1:9" ht="16.5">
      <c r="A13" s="1" t="s">
        <v>68</v>
      </c>
      <c r="B13" t="s">
        <v>60</v>
      </c>
      <c r="C13" t="s">
        <v>503</v>
      </c>
      <c r="G13" s="109">
        <v>13</v>
      </c>
      <c r="H13" s="108" t="s">
        <v>62</v>
      </c>
      <c r="I13" t="s">
        <v>503</v>
      </c>
    </row>
    <row r="14" spans="1:10" ht="16.5">
      <c r="A14" s="1" t="s">
        <v>69</v>
      </c>
      <c r="B14" t="s">
        <v>62</v>
      </c>
      <c r="C14" t="s">
        <v>503</v>
      </c>
      <c r="G14" s="109">
        <v>14</v>
      </c>
      <c r="H14" s="109" t="s">
        <v>505</v>
      </c>
      <c r="I14" t="s">
        <v>503</v>
      </c>
      <c r="J14" t="s">
        <v>509</v>
      </c>
    </row>
    <row r="15" spans="1:9" ht="16.5">
      <c r="A15" s="1" t="s">
        <v>70</v>
      </c>
      <c r="B15" t="s">
        <v>71</v>
      </c>
      <c r="C15" t="s">
        <v>504</v>
      </c>
      <c r="G15" s="110">
        <v>15</v>
      </c>
      <c r="H15" s="111" t="s">
        <v>52</v>
      </c>
      <c r="I15" t="s">
        <v>504</v>
      </c>
    </row>
    <row r="16" spans="1:9" ht="16.5">
      <c r="A16" s="1" t="s">
        <v>72</v>
      </c>
      <c r="B16" t="s">
        <v>52</v>
      </c>
      <c r="C16" t="s">
        <v>504</v>
      </c>
      <c r="G16" s="110">
        <v>16</v>
      </c>
      <c r="H16" s="111" t="s">
        <v>54</v>
      </c>
      <c r="I16" t="s">
        <v>504</v>
      </c>
    </row>
    <row r="17" spans="1:9" ht="16.5">
      <c r="A17" s="1" t="s">
        <v>73</v>
      </c>
      <c r="B17" t="s">
        <v>54</v>
      </c>
      <c r="C17" t="s">
        <v>504</v>
      </c>
      <c r="G17" s="110">
        <v>17</v>
      </c>
      <c r="H17" s="111" t="s">
        <v>56</v>
      </c>
      <c r="I17" t="s">
        <v>504</v>
      </c>
    </row>
    <row r="18" spans="1:9" ht="16.5">
      <c r="A18" s="1" t="s">
        <v>74</v>
      </c>
      <c r="B18" t="s">
        <v>56</v>
      </c>
      <c r="C18" t="s">
        <v>504</v>
      </c>
      <c r="G18" s="111">
        <v>18</v>
      </c>
      <c r="H18" s="111" t="s">
        <v>58</v>
      </c>
      <c r="I18" t="s">
        <v>504</v>
      </c>
    </row>
    <row r="19" spans="1:9" ht="16.5">
      <c r="A19" s="1" t="s">
        <v>75</v>
      </c>
      <c r="B19" t="s">
        <v>58</v>
      </c>
      <c r="C19" t="s">
        <v>504</v>
      </c>
      <c r="G19" s="112">
        <v>19</v>
      </c>
      <c r="H19" s="113" t="s">
        <v>60</v>
      </c>
      <c r="I19" t="s">
        <v>503</v>
      </c>
    </row>
    <row r="20" spans="1:9" ht="16.5">
      <c r="A20" s="1" t="s">
        <v>76</v>
      </c>
      <c r="B20" t="s">
        <v>60</v>
      </c>
      <c r="C20" t="s">
        <v>503</v>
      </c>
      <c r="G20" s="109">
        <v>20</v>
      </c>
      <c r="H20" s="108" t="s">
        <v>62</v>
      </c>
      <c r="I20" t="s">
        <v>503</v>
      </c>
    </row>
    <row r="21" spans="1:9" ht="16.5">
      <c r="A21" s="1" t="s">
        <v>77</v>
      </c>
      <c r="B21" t="s">
        <v>62</v>
      </c>
      <c r="C21" t="s">
        <v>503</v>
      </c>
      <c r="G21" s="111">
        <v>21</v>
      </c>
      <c r="H21" s="111" t="s">
        <v>71</v>
      </c>
      <c r="I21" t="s">
        <v>504</v>
      </c>
    </row>
    <row r="22" spans="1:9" ht="16.5">
      <c r="A22" s="1" t="s">
        <v>78</v>
      </c>
      <c r="B22" t="s">
        <v>71</v>
      </c>
      <c r="C22" t="s">
        <v>504</v>
      </c>
      <c r="G22" s="110">
        <v>22</v>
      </c>
      <c r="H22" s="111" t="s">
        <v>52</v>
      </c>
      <c r="I22" t="s">
        <v>504</v>
      </c>
    </row>
    <row r="23" spans="1:9" ht="16.5">
      <c r="A23" s="1" t="s">
        <v>79</v>
      </c>
      <c r="B23" t="s">
        <v>52</v>
      </c>
      <c r="C23" t="s">
        <v>504</v>
      </c>
      <c r="G23" s="110">
        <v>23</v>
      </c>
      <c r="H23" s="111" t="s">
        <v>54</v>
      </c>
      <c r="I23" t="s">
        <v>504</v>
      </c>
    </row>
    <row r="24" spans="1:9" ht="16.5">
      <c r="A24" s="1" t="s">
        <v>80</v>
      </c>
      <c r="B24" t="s">
        <v>54</v>
      </c>
      <c r="C24" t="s">
        <v>504</v>
      </c>
      <c r="G24" s="110">
        <v>24</v>
      </c>
      <c r="H24" s="111" t="s">
        <v>56</v>
      </c>
      <c r="I24" t="s">
        <v>504</v>
      </c>
    </row>
    <row r="25" spans="1:9" ht="16.5">
      <c r="A25" s="1" t="s">
        <v>81</v>
      </c>
      <c r="B25" t="s">
        <v>56</v>
      </c>
      <c r="C25" t="s">
        <v>504</v>
      </c>
      <c r="G25" s="111">
        <v>25</v>
      </c>
      <c r="H25" s="111" t="s">
        <v>58</v>
      </c>
      <c r="I25" t="s">
        <v>504</v>
      </c>
    </row>
    <row r="26" spans="1:9" ht="16.5">
      <c r="A26" s="1" t="s">
        <v>82</v>
      </c>
      <c r="B26" t="s">
        <v>58</v>
      </c>
      <c r="C26" t="s">
        <v>504</v>
      </c>
      <c r="G26" s="112">
        <v>26</v>
      </c>
      <c r="H26" s="113" t="s">
        <v>60</v>
      </c>
      <c r="I26" t="s">
        <v>503</v>
      </c>
    </row>
    <row r="27" spans="1:9" ht="16.5">
      <c r="A27" s="1" t="s">
        <v>83</v>
      </c>
      <c r="B27" t="s">
        <v>60</v>
      </c>
      <c r="C27" t="s">
        <v>503</v>
      </c>
      <c r="G27" s="109">
        <v>27</v>
      </c>
      <c r="H27" s="108" t="s">
        <v>62</v>
      </c>
      <c r="I27" t="s">
        <v>503</v>
      </c>
    </row>
    <row r="28" spans="1:9" ht="16.5">
      <c r="A28" s="1" t="s">
        <v>84</v>
      </c>
      <c r="B28" t="s">
        <v>62</v>
      </c>
      <c r="C28" t="s">
        <v>503</v>
      </c>
      <c r="F28" t="s">
        <v>85</v>
      </c>
      <c r="G28" s="111">
        <v>28</v>
      </c>
      <c r="H28" s="111" t="s">
        <v>71</v>
      </c>
      <c r="I28" t="s">
        <v>504</v>
      </c>
    </row>
    <row r="29" spans="1:9" ht="16.5">
      <c r="A29" s="1" t="s">
        <v>86</v>
      </c>
      <c r="B29" t="s">
        <v>71</v>
      </c>
      <c r="C29" t="s">
        <v>504</v>
      </c>
      <c r="F29" t="s">
        <v>85</v>
      </c>
      <c r="G29" s="110">
        <v>29</v>
      </c>
      <c r="H29" s="111" t="s">
        <v>52</v>
      </c>
      <c r="I29" t="s">
        <v>504</v>
      </c>
    </row>
    <row r="30" spans="1:9" ht="16.5">
      <c r="A30" s="1" t="s">
        <v>87</v>
      </c>
      <c r="B30" t="s">
        <v>52</v>
      </c>
      <c r="C30" t="s">
        <v>504</v>
      </c>
      <c r="F30" t="s">
        <v>85</v>
      </c>
      <c r="G30" s="110">
        <v>30</v>
      </c>
      <c r="H30" s="111" t="s">
        <v>486</v>
      </c>
      <c r="I30" t="s">
        <v>504</v>
      </c>
    </row>
    <row r="31" spans="1:9" ht="16.5">
      <c r="A31" s="1" t="s">
        <v>88</v>
      </c>
      <c r="B31" t="s">
        <v>54</v>
      </c>
      <c r="C31" t="s">
        <v>504</v>
      </c>
      <c r="F31" t="s">
        <v>85</v>
      </c>
      <c r="G31" s="110">
        <v>31</v>
      </c>
      <c r="H31" s="111" t="s">
        <v>487</v>
      </c>
      <c r="I31" t="s">
        <v>504</v>
      </c>
    </row>
    <row r="32" spans="1:9" ht="16.5">
      <c r="A32" s="1" t="s">
        <v>89</v>
      </c>
      <c r="B32" t="s">
        <v>56</v>
      </c>
      <c r="C32" t="s">
        <v>504</v>
      </c>
      <c r="F32" t="s">
        <v>90</v>
      </c>
      <c r="G32" s="111">
        <v>1</v>
      </c>
      <c r="H32" s="111" t="s">
        <v>58</v>
      </c>
      <c r="I32" t="s">
        <v>504</v>
      </c>
    </row>
    <row r="33" spans="1:9" ht="16.5">
      <c r="A33" s="1" t="s">
        <v>91</v>
      </c>
      <c r="B33" t="s">
        <v>58</v>
      </c>
      <c r="C33" t="s">
        <v>504</v>
      </c>
      <c r="G33" s="112">
        <v>2</v>
      </c>
      <c r="H33" s="113" t="s">
        <v>60</v>
      </c>
      <c r="I33" t="s">
        <v>503</v>
      </c>
    </row>
    <row r="34" spans="1:9" ht="16.5">
      <c r="A34" s="1" t="s">
        <v>92</v>
      </c>
      <c r="B34" t="s">
        <v>60</v>
      </c>
      <c r="C34" t="s">
        <v>503</v>
      </c>
      <c r="G34" s="109">
        <v>3</v>
      </c>
      <c r="H34" s="108" t="s">
        <v>62</v>
      </c>
      <c r="I34" t="s">
        <v>503</v>
      </c>
    </row>
    <row r="35" spans="1:9" ht="16.5">
      <c r="A35" s="1" t="s">
        <v>93</v>
      </c>
      <c r="B35" t="s">
        <v>62</v>
      </c>
      <c r="C35" t="s">
        <v>503</v>
      </c>
      <c r="G35" s="111">
        <v>4</v>
      </c>
      <c r="H35" s="111" t="s">
        <v>71</v>
      </c>
      <c r="I35" t="s">
        <v>504</v>
      </c>
    </row>
    <row r="36" spans="1:9" ht="16.5">
      <c r="A36" s="1" t="s">
        <v>94</v>
      </c>
      <c r="B36" t="s">
        <v>71</v>
      </c>
      <c r="C36" t="s">
        <v>504</v>
      </c>
      <c r="G36" s="110">
        <v>5</v>
      </c>
      <c r="H36" s="111" t="s">
        <v>52</v>
      </c>
      <c r="I36" t="s">
        <v>504</v>
      </c>
    </row>
    <row r="37" spans="1:9" ht="16.5">
      <c r="A37" s="1" t="s">
        <v>95</v>
      </c>
      <c r="B37" t="s">
        <v>52</v>
      </c>
      <c r="C37" t="s">
        <v>504</v>
      </c>
      <c r="G37" s="110">
        <v>6</v>
      </c>
      <c r="H37" s="111" t="s">
        <v>54</v>
      </c>
      <c r="I37" t="s">
        <v>504</v>
      </c>
    </row>
    <row r="38" spans="1:9" ht="16.5">
      <c r="A38" s="1" t="s">
        <v>96</v>
      </c>
      <c r="B38" t="s">
        <v>54</v>
      </c>
      <c r="C38" t="s">
        <v>504</v>
      </c>
      <c r="G38" s="110">
        <v>7</v>
      </c>
      <c r="H38" s="111" t="s">
        <v>56</v>
      </c>
      <c r="I38" t="s">
        <v>504</v>
      </c>
    </row>
    <row r="39" spans="1:9" ht="16.5">
      <c r="A39" s="1" t="s">
        <v>97</v>
      </c>
      <c r="B39" t="s">
        <v>56</v>
      </c>
      <c r="C39" t="s">
        <v>504</v>
      </c>
      <c r="G39" s="111">
        <v>8</v>
      </c>
      <c r="H39" s="111" t="s">
        <v>58</v>
      </c>
      <c r="I39" t="s">
        <v>504</v>
      </c>
    </row>
    <row r="40" spans="1:9" ht="16.5">
      <c r="A40" s="1" t="s">
        <v>98</v>
      </c>
      <c r="B40" t="s">
        <v>58</v>
      </c>
      <c r="C40" t="s">
        <v>504</v>
      </c>
      <c r="G40" s="112">
        <v>9</v>
      </c>
      <c r="H40" s="113" t="s">
        <v>60</v>
      </c>
      <c r="I40" t="s">
        <v>503</v>
      </c>
    </row>
    <row r="41" spans="1:9" ht="16.5">
      <c r="A41" s="1" t="s">
        <v>99</v>
      </c>
      <c r="B41" t="s">
        <v>489</v>
      </c>
      <c r="C41" t="s">
        <v>503</v>
      </c>
      <c r="G41" s="109">
        <v>10</v>
      </c>
      <c r="H41" s="108" t="s">
        <v>62</v>
      </c>
      <c r="I41" t="s">
        <v>503</v>
      </c>
    </row>
    <row r="42" spans="1:10" ht="16.5">
      <c r="A42" s="1" t="s">
        <v>100</v>
      </c>
      <c r="B42" t="s">
        <v>542</v>
      </c>
      <c r="C42" t="s">
        <v>503</v>
      </c>
      <c r="D42" t="s">
        <v>510</v>
      </c>
      <c r="G42" s="108">
        <v>11</v>
      </c>
      <c r="H42" s="108" t="s">
        <v>505</v>
      </c>
      <c r="I42" t="s">
        <v>503</v>
      </c>
      <c r="J42" t="s">
        <v>510</v>
      </c>
    </row>
    <row r="43" spans="1:9" ht="16.5">
      <c r="A43" s="1" t="s">
        <v>101</v>
      </c>
      <c r="B43" t="s">
        <v>536</v>
      </c>
      <c r="C43" t="s">
        <v>503</v>
      </c>
      <c r="D43" t="s">
        <v>543</v>
      </c>
      <c r="G43" s="111">
        <v>12</v>
      </c>
      <c r="H43" s="111" t="s">
        <v>52</v>
      </c>
      <c r="I43" t="s">
        <v>504</v>
      </c>
    </row>
    <row r="44" spans="1:9" ht="16.5">
      <c r="A44" s="1" t="s">
        <v>102</v>
      </c>
      <c r="B44" t="s">
        <v>52</v>
      </c>
      <c r="C44" t="s">
        <v>504</v>
      </c>
      <c r="G44" s="110">
        <v>13</v>
      </c>
      <c r="H44" s="111" t="s">
        <v>54</v>
      </c>
      <c r="I44" t="s">
        <v>504</v>
      </c>
    </row>
    <row r="45" spans="1:9" ht="16.5">
      <c r="A45" s="1" t="s">
        <v>103</v>
      </c>
      <c r="B45" t="s">
        <v>54</v>
      </c>
      <c r="C45" t="s">
        <v>504</v>
      </c>
      <c r="G45" s="110">
        <v>14</v>
      </c>
      <c r="H45" s="111" t="s">
        <v>56</v>
      </c>
      <c r="I45" t="s">
        <v>504</v>
      </c>
    </row>
    <row r="46" spans="1:9" ht="16.5">
      <c r="A46" s="1" t="s">
        <v>104</v>
      </c>
      <c r="B46" t="s">
        <v>56</v>
      </c>
      <c r="C46" t="s">
        <v>504</v>
      </c>
      <c r="G46" s="111">
        <v>15</v>
      </c>
      <c r="H46" s="111" t="s">
        <v>58</v>
      </c>
      <c r="I46" t="s">
        <v>504</v>
      </c>
    </row>
    <row r="47" spans="1:9" ht="16.5">
      <c r="A47" s="1" t="s">
        <v>105</v>
      </c>
      <c r="B47" t="s">
        <v>58</v>
      </c>
      <c r="C47" t="s">
        <v>504</v>
      </c>
      <c r="G47" s="112">
        <v>16</v>
      </c>
      <c r="H47" s="113" t="s">
        <v>60</v>
      </c>
      <c r="I47" t="s">
        <v>503</v>
      </c>
    </row>
    <row r="48" spans="1:9" ht="16.5">
      <c r="A48" s="1" t="s">
        <v>106</v>
      </c>
      <c r="B48" t="s">
        <v>60</v>
      </c>
      <c r="C48" t="s">
        <v>503</v>
      </c>
      <c r="G48" s="109">
        <v>17</v>
      </c>
      <c r="H48" s="108" t="s">
        <v>62</v>
      </c>
      <c r="I48" t="s">
        <v>503</v>
      </c>
    </row>
    <row r="49" spans="1:9" ht="16.5">
      <c r="A49" s="1" t="s">
        <v>107</v>
      </c>
      <c r="B49" t="s">
        <v>62</v>
      </c>
      <c r="C49" t="s">
        <v>503</v>
      </c>
      <c r="G49" s="111">
        <v>18</v>
      </c>
      <c r="H49" s="111" t="s">
        <v>71</v>
      </c>
      <c r="I49" t="s">
        <v>504</v>
      </c>
    </row>
    <row r="50" spans="1:9" ht="16.5">
      <c r="A50" s="1" t="s">
        <v>108</v>
      </c>
      <c r="B50" t="s">
        <v>71</v>
      </c>
      <c r="C50" t="s">
        <v>504</v>
      </c>
      <c r="G50" s="110">
        <v>19</v>
      </c>
      <c r="H50" s="111" t="s">
        <v>52</v>
      </c>
      <c r="I50" t="s">
        <v>504</v>
      </c>
    </row>
    <row r="51" spans="1:9" ht="16.5">
      <c r="A51" s="1" t="s">
        <v>109</v>
      </c>
      <c r="B51" t="s">
        <v>52</v>
      </c>
      <c r="C51" t="s">
        <v>504</v>
      </c>
      <c r="G51" s="110">
        <v>20</v>
      </c>
      <c r="H51" s="111" t="s">
        <v>54</v>
      </c>
      <c r="I51" t="s">
        <v>504</v>
      </c>
    </row>
    <row r="52" spans="1:9" ht="16.5">
      <c r="A52" s="1" t="s">
        <v>110</v>
      </c>
      <c r="B52" t="s">
        <v>54</v>
      </c>
      <c r="C52" t="s">
        <v>504</v>
      </c>
      <c r="G52" s="110">
        <v>21</v>
      </c>
      <c r="H52" s="111" t="s">
        <v>56</v>
      </c>
      <c r="I52" t="s">
        <v>504</v>
      </c>
    </row>
    <row r="53" spans="1:9" ht="16.5">
      <c r="A53" s="1" t="s">
        <v>111</v>
      </c>
      <c r="B53" t="s">
        <v>491</v>
      </c>
      <c r="C53" t="s">
        <v>504</v>
      </c>
      <c r="G53" s="111">
        <v>22</v>
      </c>
      <c r="H53" s="111" t="s">
        <v>58</v>
      </c>
      <c r="I53" t="s">
        <v>504</v>
      </c>
    </row>
    <row r="54" spans="1:9" ht="16.5">
      <c r="A54" s="1" t="s">
        <v>112</v>
      </c>
      <c r="B54" t="s">
        <v>535</v>
      </c>
      <c r="C54" t="s">
        <v>503</v>
      </c>
      <c r="D54" t="s">
        <v>522</v>
      </c>
      <c r="G54" s="112">
        <v>23</v>
      </c>
      <c r="H54" s="113" t="s">
        <v>60</v>
      </c>
      <c r="I54" t="s">
        <v>503</v>
      </c>
    </row>
    <row r="55" spans="1:9" ht="16.5">
      <c r="A55" s="1" t="s">
        <v>113</v>
      </c>
      <c r="B55" t="s">
        <v>60</v>
      </c>
      <c r="C55" t="s">
        <v>503</v>
      </c>
      <c r="G55" s="109">
        <v>24</v>
      </c>
      <c r="H55" s="108" t="s">
        <v>62</v>
      </c>
      <c r="I55" t="s">
        <v>503</v>
      </c>
    </row>
    <row r="56" spans="1:9" ht="16.5">
      <c r="A56" s="1" t="s">
        <v>114</v>
      </c>
      <c r="B56" t="s">
        <v>62</v>
      </c>
      <c r="C56" t="s">
        <v>503</v>
      </c>
      <c r="G56" s="111">
        <v>25</v>
      </c>
      <c r="H56" s="111" t="s">
        <v>71</v>
      </c>
      <c r="I56" t="s">
        <v>504</v>
      </c>
    </row>
    <row r="57" spans="1:9" ht="16.5">
      <c r="A57" s="1" t="s">
        <v>115</v>
      </c>
      <c r="B57" t="s">
        <v>71</v>
      </c>
      <c r="C57" t="s">
        <v>504</v>
      </c>
      <c r="G57" s="110">
        <v>26</v>
      </c>
      <c r="H57" s="111" t="s">
        <v>52</v>
      </c>
      <c r="I57" t="s">
        <v>504</v>
      </c>
    </row>
    <row r="58" spans="1:9" ht="16.5">
      <c r="A58" s="1" t="s">
        <v>116</v>
      </c>
      <c r="B58" t="s">
        <v>52</v>
      </c>
      <c r="C58" t="s">
        <v>504</v>
      </c>
      <c r="G58" s="110">
        <v>27</v>
      </c>
      <c r="H58" s="111" t="s">
        <v>493</v>
      </c>
      <c r="I58" t="s">
        <v>504</v>
      </c>
    </row>
    <row r="59" spans="1:9" ht="16.5">
      <c r="A59" s="1" t="s">
        <v>117</v>
      </c>
      <c r="B59" t="s">
        <v>54</v>
      </c>
      <c r="C59" t="s">
        <v>504</v>
      </c>
      <c r="G59" s="110">
        <v>28</v>
      </c>
      <c r="H59" s="115" t="s">
        <v>487</v>
      </c>
      <c r="I59" t="s">
        <v>504</v>
      </c>
    </row>
    <row r="60" spans="1:9" ht="16.5">
      <c r="A60" s="1" t="s">
        <v>544</v>
      </c>
      <c r="B60" t="s">
        <v>56</v>
      </c>
      <c r="C60" t="s">
        <v>504</v>
      </c>
      <c r="G60" s="111">
        <v>1</v>
      </c>
      <c r="H60" s="111" t="s">
        <v>58</v>
      </c>
      <c r="I60" t="s">
        <v>504</v>
      </c>
    </row>
    <row r="61" spans="1:9" ht="16.5">
      <c r="A61" s="1" t="s">
        <v>118</v>
      </c>
      <c r="B61" t="s">
        <v>58</v>
      </c>
      <c r="C61" t="s">
        <v>504</v>
      </c>
      <c r="G61" s="112">
        <v>2</v>
      </c>
      <c r="H61" s="113" t="s">
        <v>60</v>
      </c>
      <c r="I61" t="s">
        <v>503</v>
      </c>
    </row>
    <row r="62" spans="1:9" ht="16.5">
      <c r="A62" s="1" t="s">
        <v>119</v>
      </c>
      <c r="B62" t="s">
        <v>60</v>
      </c>
      <c r="C62" t="s">
        <v>503</v>
      </c>
      <c r="G62" s="109">
        <v>3</v>
      </c>
      <c r="H62" s="108" t="s">
        <v>62</v>
      </c>
      <c r="I62" t="s">
        <v>503</v>
      </c>
    </row>
    <row r="63" spans="1:9" ht="16.5">
      <c r="A63" s="1" t="s">
        <v>120</v>
      </c>
      <c r="B63" t="s">
        <v>62</v>
      </c>
      <c r="C63" t="s">
        <v>503</v>
      </c>
      <c r="G63" s="110">
        <v>4</v>
      </c>
      <c r="H63" s="111" t="s">
        <v>71</v>
      </c>
      <c r="I63" t="s">
        <v>504</v>
      </c>
    </row>
    <row r="64" spans="1:9" ht="16.5">
      <c r="A64" s="1" t="s">
        <v>121</v>
      </c>
      <c r="B64" t="s">
        <v>71</v>
      </c>
      <c r="C64" t="s">
        <v>504</v>
      </c>
      <c r="G64" s="110">
        <v>5</v>
      </c>
      <c r="H64" s="111" t="s">
        <v>52</v>
      </c>
      <c r="I64" t="s">
        <v>504</v>
      </c>
    </row>
    <row r="65" spans="1:9" ht="16.5">
      <c r="A65" s="1" t="s">
        <v>122</v>
      </c>
      <c r="B65" t="s">
        <v>52</v>
      </c>
      <c r="C65" t="s">
        <v>504</v>
      </c>
      <c r="G65" s="110">
        <v>6</v>
      </c>
      <c r="H65" s="111" t="s">
        <v>54</v>
      </c>
      <c r="I65" t="s">
        <v>504</v>
      </c>
    </row>
    <row r="66" spans="1:9" ht="16.5">
      <c r="A66" s="1" t="s">
        <v>123</v>
      </c>
      <c r="B66" t="s">
        <v>54</v>
      </c>
      <c r="C66" t="s">
        <v>504</v>
      </c>
      <c r="G66" s="111">
        <v>7</v>
      </c>
      <c r="H66" s="111" t="s">
        <v>56</v>
      </c>
      <c r="I66" t="s">
        <v>504</v>
      </c>
    </row>
    <row r="67" spans="1:9" ht="16.5">
      <c r="A67" s="1" t="s">
        <v>124</v>
      </c>
      <c r="B67" t="s">
        <v>56</v>
      </c>
      <c r="C67" t="s">
        <v>504</v>
      </c>
      <c r="G67" s="111">
        <v>8</v>
      </c>
      <c r="H67" s="111" t="s">
        <v>58</v>
      </c>
      <c r="I67" t="s">
        <v>504</v>
      </c>
    </row>
    <row r="68" spans="1:9" ht="16.5">
      <c r="A68" s="1" t="s">
        <v>125</v>
      </c>
      <c r="B68" t="s">
        <v>58</v>
      </c>
      <c r="C68" t="s">
        <v>504</v>
      </c>
      <c r="G68" s="112">
        <v>9</v>
      </c>
      <c r="H68" s="113" t="s">
        <v>60</v>
      </c>
      <c r="I68" t="s">
        <v>503</v>
      </c>
    </row>
    <row r="69" spans="1:9" ht="16.5">
      <c r="A69" s="1" t="s">
        <v>126</v>
      </c>
      <c r="B69" t="s">
        <v>60</v>
      </c>
      <c r="C69" t="s">
        <v>503</v>
      </c>
      <c r="G69" s="109">
        <v>10</v>
      </c>
      <c r="H69" s="108" t="s">
        <v>62</v>
      </c>
      <c r="I69" t="s">
        <v>503</v>
      </c>
    </row>
    <row r="70" spans="1:9" ht="16.5">
      <c r="A70" s="1" t="s">
        <v>127</v>
      </c>
      <c r="B70" t="s">
        <v>62</v>
      </c>
      <c r="C70" t="s">
        <v>503</v>
      </c>
      <c r="G70" s="110">
        <v>11</v>
      </c>
      <c r="H70" s="111" t="s">
        <v>71</v>
      </c>
      <c r="I70" t="s">
        <v>504</v>
      </c>
    </row>
    <row r="71" spans="1:9" ht="16.5">
      <c r="A71" s="1" t="s">
        <v>128</v>
      </c>
      <c r="B71" t="s">
        <v>71</v>
      </c>
      <c r="C71" t="s">
        <v>504</v>
      </c>
      <c r="G71" s="110">
        <v>12</v>
      </c>
      <c r="H71" s="111" t="s">
        <v>52</v>
      </c>
      <c r="I71" t="s">
        <v>504</v>
      </c>
    </row>
    <row r="72" spans="1:9" ht="16.5">
      <c r="A72" s="1" t="s">
        <v>129</v>
      </c>
      <c r="B72" t="s">
        <v>52</v>
      </c>
      <c r="C72" t="s">
        <v>504</v>
      </c>
      <c r="G72" s="110">
        <v>13</v>
      </c>
      <c r="H72" s="111" t="s">
        <v>54</v>
      </c>
      <c r="I72" t="s">
        <v>504</v>
      </c>
    </row>
    <row r="73" spans="1:9" ht="16.5">
      <c r="A73" s="1" t="s">
        <v>130</v>
      </c>
      <c r="B73" t="s">
        <v>54</v>
      </c>
      <c r="C73" t="s">
        <v>504</v>
      </c>
      <c r="G73" s="111">
        <v>14</v>
      </c>
      <c r="H73" s="111" t="s">
        <v>56</v>
      </c>
      <c r="I73" t="s">
        <v>504</v>
      </c>
    </row>
    <row r="74" spans="1:9" ht="16.5">
      <c r="A74" s="1" t="s">
        <v>131</v>
      </c>
      <c r="B74" t="s">
        <v>56</v>
      </c>
      <c r="C74" t="s">
        <v>504</v>
      </c>
      <c r="G74" s="111">
        <v>15</v>
      </c>
      <c r="H74" s="111" t="s">
        <v>58</v>
      </c>
      <c r="I74" t="s">
        <v>504</v>
      </c>
    </row>
    <row r="75" spans="1:9" ht="16.5">
      <c r="A75" s="1" t="s">
        <v>132</v>
      </c>
      <c r="B75" t="s">
        <v>58</v>
      </c>
      <c r="C75" t="s">
        <v>504</v>
      </c>
      <c r="G75" s="112">
        <v>16</v>
      </c>
      <c r="H75" s="113" t="s">
        <v>60</v>
      </c>
      <c r="I75" t="s">
        <v>503</v>
      </c>
    </row>
    <row r="76" spans="1:9" ht="16.5">
      <c r="A76" s="1" t="s">
        <v>133</v>
      </c>
      <c r="B76" t="s">
        <v>60</v>
      </c>
      <c r="C76" t="s">
        <v>503</v>
      </c>
      <c r="G76" s="109">
        <v>17</v>
      </c>
      <c r="H76" s="108" t="s">
        <v>62</v>
      </c>
      <c r="I76" t="s">
        <v>503</v>
      </c>
    </row>
    <row r="77" spans="1:9" ht="16.5">
      <c r="A77" s="1" t="s">
        <v>134</v>
      </c>
      <c r="B77" t="s">
        <v>62</v>
      </c>
      <c r="C77" t="s">
        <v>503</v>
      </c>
      <c r="G77" s="110">
        <v>18</v>
      </c>
      <c r="H77" s="111" t="s">
        <v>71</v>
      </c>
      <c r="I77" t="s">
        <v>504</v>
      </c>
    </row>
    <row r="78" spans="1:9" ht="16.5">
      <c r="A78" s="1" t="s">
        <v>135</v>
      </c>
      <c r="B78" t="s">
        <v>71</v>
      </c>
      <c r="C78" t="s">
        <v>504</v>
      </c>
      <c r="G78" s="110">
        <v>19</v>
      </c>
      <c r="H78" s="111" t="s">
        <v>52</v>
      </c>
      <c r="I78" t="s">
        <v>504</v>
      </c>
    </row>
    <row r="79" spans="1:9" ht="16.5">
      <c r="A79" s="1" t="s">
        <v>136</v>
      </c>
      <c r="B79" t="s">
        <v>52</v>
      </c>
      <c r="C79" t="s">
        <v>504</v>
      </c>
      <c r="G79" s="110">
        <v>20</v>
      </c>
      <c r="H79" s="110" t="s">
        <v>54</v>
      </c>
      <c r="I79" t="s">
        <v>504</v>
      </c>
    </row>
    <row r="80" spans="1:10" ht="16.5">
      <c r="A80" s="1" t="s">
        <v>137</v>
      </c>
      <c r="B80" t="s">
        <v>537</v>
      </c>
      <c r="C80" t="s">
        <v>503</v>
      </c>
      <c r="D80" t="s">
        <v>511</v>
      </c>
      <c r="G80" s="108">
        <v>21</v>
      </c>
      <c r="H80" s="109" t="s">
        <v>506</v>
      </c>
      <c r="I80" t="s">
        <v>503</v>
      </c>
      <c r="J80" t="s">
        <v>511</v>
      </c>
    </row>
    <row r="81" spans="1:9" ht="16.5">
      <c r="A81" s="1" t="s">
        <v>138</v>
      </c>
      <c r="B81" t="s">
        <v>56</v>
      </c>
      <c r="C81" t="s">
        <v>504</v>
      </c>
      <c r="G81" s="111">
        <v>22</v>
      </c>
      <c r="H81" s="111" t="s">
        <v>58</v>
      </c>
      <c r="I81" t="s">
        <v>504</v>
      </c>
    </row>
    <row r="82" spans="1:9" ht="16.5">
      <c r="A82" s="1" t="s">
        <v>139</v>
      </c>
      <c r="B82" t="s">
        <v>58</v>
      </c>
      <c r="C82" t="s">
        <v>504</v>
      </c>
      <c r="G82" s="112">
        <v>23</v>
      </c>
      <c r="H82" s="113" t="s">
        <v>60</v>
      </c>
      <c r="I82" t="s">
        <v>503</v>
      </c>
    </row>
    <row r="83" spans="1:9" ht="16.5">
      <c r="A83" s="1" t="s">
        <v>140</v>
      </c>
      <c r="B83" t="s">
        <v>60</v>
      </c>
      <c r="C83" t="s">
        <v>503</v>
      </c>
      <c r="G83" s="109">
        <v>24</v>
      </c>
      <c r="H83" s="108" t="s">
        <v>62</v>
      </c>
      <c r="I83" t="s">
        <v>503</v>
      </c>
    </row>
    <row r="84" spans="1:9" ht="16.5">
      <c r="A84" s="1" t="s">
        <v>141</v>
      </c>
      <c r="B84" t="s">
        <v>62</v>
      </c>
      <c r="C84" t="s">
        <v>503</v>
      </c>
      <c r="G84" s="110">
        <v>25</v>
      </c>
      <c r="H84" s="111" t="s">
        <v>71</v>
      </c>
      <c r="I84" t="s">
        <v>504</v>
      </c>
    </row>
    <row r="85" spans="1:9" ht="16.5">
      <c r="A85" s="1" t="s">
        <v>142</v>
      </c>
      <c r="B85" t="s">
        <v>71</v>
      </c>
      <c r="C85" t="s">
        <v>504</v>
      </c>
      <c r="G85" s="110">
        <v>26</v>
      </c>
      <c r="H85" s="111" t="s">
        <v>52</v>
      </c>
      <c r="I85" t="s">
        <v>504</v>
      </c>
    </row>
    <row r="86" spans="1:9" ht="16.5">
      <c r="A86" s="1" t="s">
        <v>143</v>
      </c>
      <c r="B86" t="s">
        <v>52</v>
      </c>
      <c r="C86" t="s">
        <v>504</v>
      </c>
      <c r="G86" s="110">
        <v>27</v>
      </c>
      <c r="H86" s="111" t="s">
        <v>54</v>
      </c>
      <c r="I86" t="s">
        <v>504</v>
      </c>
    </row>
    <row r="87" spans="1:9" ht="16.5">
      <c r="A87" s="1" t="s">
        <v>144</v>
      </c>
      <c r="B87" t="s">
        <v>54</v>
      </c>
      <c r="C87" t="s">
        <v>504</v>
      </c>
      <c r="G87" s="111">
        <v>28</v>
      </c>
      <c r="H87" s="111" t="s">
        <v>56</v>
      </c>
      <c r="I87" t="s">
        <v>504</v>
      </c>
    </row>
    <row r="88" spans="1:9" ht="16.5">
      <c r="A88" s="1" t="s">
        <v>145</v>
      </c>
      <c r="B88" t="s">
        <v>56</v>
      </c>
      <c r="C88" t="s">
        <v>504</v>
      </c>
      <c r="G88" s="111">
        <v>29</v>
      </c>
      <c r="H88" s="111" t="s">
        <v>58</v>
      </c>
      <c r="I88" t="s">
        <v>504</v>
      </c>
    </row>
    <row r="89" spans="1:9" ht="16.5">
      <c r="A89" s="1" t="s">
        <v>146</v>
      </c>
      <c r="B89" t="s">
        <v>58</v>
      </c>
      <c r="C89" t="s">
        <v>504</v>
      </c>
      <c r="G89" s="112">
        <v>30</v>
      </c>
      <c r="H89" s="113" t="s">
        <v>489</v>
      </c>
      <c r="I89" t="s">
        <v>503</v>
      </c>
    </row>
    <row r="90" spans="1:9" ht="16.5">
      <c r="A90" s="1" t="s">
        <v>147</v>
      </c>
      <c r="B90" t="s">
        <v>60</v>
      </c>
      <c r="C90" t="s">
        <v>503</v>
      </c>
      <c r="G90" s="109">
        <v>31</v>
      </c>
      <c r="H90" s="114" t="s">
        <v>488</v>
      </c>
      <c r="I90" t="s">
        <v>503</v>
      </c>
    </row>
    <row r="91" spans="1:9" ht="16.5">
      <c r="A91" s="1" t="s">
        <v>148</v>
      </c>
      <c r="B91" t="s">
        <v>62</v>
      </c>
      <c r="C91" t="s">
        <v>503</v>
      </c>
      <c r="G91" s="110">
        <v>1</v>
      </c>
      <c r="H91" s="111" t="s">
        <v>71</v>
      </c>
      <c r="I91" t="s">
        <v>504</v>
      </c>
    </row>
    <row r="92" spans="1:9" ht="16.5">
      <c r="A92" s="1" t="s">
        <v>149</v>
      </c>
      <c r="B92" t="s">
        <v>71</v>
      </c>
      <c r="C92" t="s">
        <v>504</v>
      </c>
      <c r="G92" s="110">
        <v>2</v>
      </c>
      <c r="H92" s="111" t="s">
        <v>52</v>
      </c>
      <c r="I92" t="s">
        <v>504</v>
      </c>
    </row>
    <row r="93" spans="1:9" ht="16.5">
      <c r="A93" s="1" t="s">
        <v>150</v>
      </c>
      <c r="B93" t="s">
        <v>52</v>
      </c>
      <c r="C93" t="s">
        <v>504</v>
      </c>
      <c r="G93" s="110">
        <v>3</v>
      </c>
      <c r="H93" s="111" t="s">
        <v>54</v>
      </c>
      <c r="I93" t="s">
        <v>504</v>
      </c>
    </row>
    <row r="94" spans="1:9" ht="16.5">
      <c r="A94" s="1" t="s">
        <v>151</v>
      </c>
      <c r="B94" t="s">
        <v>54</v>
      </c>
      <c r="C94" t="s">
        <v>504</v>
      </c>
      <c r="G94" s="111">
        <v>4</v>
      </c>
      <c r="H94" s="111" t="s">
        <v>56</v>
      </c>
      <c r="I94" t="s">
        <v>504</v>
      </c>
    </row>
    <row r="95" spans="1:9" ht="16.5">
      <c r="A95" s="1" t="s">
        <v>152</v>
      </c>
      <c r="B95" t="s">
        <v>56</v>
      </c>
      <c r="C95" t="s">
        <v>504</v>
      </c>
      <c r="G95" s="111">
        <v>5</v>
      </c>
      <c r="H95" s="111" t="s">
        <v>58</v>
      </c>
      <c r="I95" t="s">
        <v>504</v>
      </c>
    </row>
    <row r="96" spans="1:9" ht="16.5">
      <c r="A96" s="1" t="s">
        <v>153</v>
      </c>
      <c r="B96" t="s">
        <v>58</v>
      </c>
      <c r="C96" t="s">
        <v>504</v>
      </c>
      <c r="G96" s="112">
        <v>6</v>
      </c>
      <c r="H96" s="113" t="s">
        <v>60</v>
      </c>
      <c r="I96" t="s">
        <v>503</v>
      </c>
    </row>
    <row r="97" spans="1:9" ht="16.5">
      <c r="A97" s="1" t="s">
        <v>154</v>
      </c>
      <c r="B97" t="s">
        <v>60</v>
      </c>
      <c r="C97" t="s">
        <v>503</v>
      </c>
      <c r="G97" s="109">
        <v>7</v>
      </c>
      <c r="H97" s="108" t="s">
        <v>62</v>
      </c>
      <c r="I97" t="s">
        <v>503</v>
      </c>
    </row>
    <row r="98" spans="1:9" ht="16.5">
      <c r="A98" s="1" t="s">
        <v>155</v>
      </c>
      <c r="B98" t="s">
        <v>62</v>
      </c>
      <c r="C98" t="s">
        <v>503</v>
      </c>
      <c r="G98" s="110">
        <v>8</v>
      </c>
      <c r="H98" s="111" t="s">
        <v>71</v>
      </c>
      <c r="I98" t="s">
        <v>504</v>
      </c>
    </row>
    <row r="99" spans="1:9" ht="16.5">
      <c r="A99" s="1" t="s">
        <v>156</v>
      </c>
      <c r="B99" t="s">
        <v>71</v>
      </c>
      <c r="C99" t="s">
        <v>504</v>
      </c>
      <c r="G99" s="110">
        <v>9</v>
      </c>
      <c r="H99" s="111" t="s">
        <v>52</v>
      </c>
      <c r="I99" t="s">
        <v>504</v>
      </c>
    </row>
    <row r="100" spans="1:9" ht="16.5">
      <c r="A100" s="1" t="s">
        <v>157</v>
      </c>
      <c r="B100" t="s">
        <v>52</v>
      </c>
      <c r="C100" t="s">
        <v>504</v>
      </c>
      <c r="G100" s="110">
        <v>10</v>
      </c>
      <c r="H100" s="111" t="s">
        <v>54</v>
      </c>
      <c r="I100" t="s">
        <v>504</v>
      </c>
    </row>
    <row r="101" spans="1:9" ht="16.5">
      <c r="A101" s="1" t="s">
        <v>158</v>
      </c>
      <c r="B101" t="s">
        <v>54</v>
      </c>
      <c r="C101" t="s">
        <v>504</v>
      </c>
      <c r="G101" s="111">
        <v>11</v>
      </c>
      <c r="H101" s="111" t="s">
        <v>56</v>
      </c>
      <c r="I101" t="s">
        <v>504</v>
      </c>
    </row>
    <row r="102" spans="1:9" ht="16.5">
      <c r="A102" s="1" t="s">
        <v>159</v>
      </c>
      <c r="B102" t="s">
        <v>56</v>
      </c>
      <c r="C102" t="s">
        <v>504</v>
      </c>
      <c r="G102" s="111">
        <v>12</v>
      </c>
      <c r="H102" s="111" t="s">
        <v>58</v>
      </c>
      <c r="I102" t="s">
        <v>504</v>
      </c>
    </row>
    <row r="103" spans="1:9" ht="16.5">
      <c r="A103" s="1" t="s">
        <v>160</v>
      </c>
      <c r="B103" t="s">
        <v>58</v>
      </c>
      <c r="C103" t="s">
        <v>504</v>
      </c>
      <c r="G103" s="112">
        <v>13</v>
      </c>
      <c r="H103" s="113" t="s">
        <v>60</v>
      </c>
      <c r="I103" t="s">
        <v>503</v>
      </c>
    </row>
    <row r="104" spans="1:9" ht="16.5">
      <c r="A104" s="1" t="s">
        <v>161</v>
      </c>
      <c r="B104" t="s">
        <v>60</v>
      </c>
      <c r="C104" t="s">
        <v>503</v>
      </c>
      <c r="G104" s="109">
        <v>14</v>
      </c>
      <c r="H104" s="108" t="s">
        <v>62</v>
      </c>
      <c r="I104" t="s">
        <v>503</v>
      </c>
    </row>
    <row r="105" spans="1:9" ht="16.5">
      <c r="A105" s="1" t="s">
        <v>162</v>
      </c>
      <c r="B105" t="s">
        <v>62</v>
      </c>
      <c r="C105" t="s">
        <v>503</v>
      </c>
      <c r="G105" s="110">
        <v>15</v>
      </c>
      <c r="H105" s="111" t="s">
        <v>71</v>
      </c>
      <c r="I105" t="s">
        <v>504</v>
      </c>
    </row>
    <row r="106" spans="1:9" ht="16.5">
      <c r="A106" s="1" t="s">
        <v>163</v>
      </c>
      <c r="B106" t="s">
        <v>71</v>
      </c>
      <c r="C106" t="s">
        <v>504</v>
      </c>
      <c r="G106" s="110">
        <v>16</v>
      </c>
      <c r="H106" s="111" t="s">
        <v>52</v>
      </c>
      <c r="I106" t="s">
        <v>504</v>
      </c>
    </row>
    <row r="107" spans="1:9" ht="16.5">
      <c r="A107" s="1" t="s">
        <v>164</v>
      </c>
      <c r="B107" t="s">
        <v>52</v>
      </c>
      <c r="C107" t="s">
        <v>504</v>
      </c>
      <c r="G107" s="110">
        <v>17</v>
      </c>
      <c r="H107" s="111" t="s">
        <v>54</v>
      </c>
      <c r="I107" t="s">
        <v>504</v>
      </c>
    </row>
    <row r="108" spans="1:9" ht="16.5">
      <c r="A108" s="1" t="s">
        <v>165</v>
      </c>
      <c r="B108" t="s">
        <v>54</v>
      </c>
      <c r="C108" t="s">
        <v>504</v>
      </c>
      <c r="G108" s="111">
        <v>18</v>
      </c>
      <c r="H108" s="111" t="s">
        <v>56</v>
      </c>
      <c r="I108" t="s">
        <v>504</v>
      </c>
    </row>
    <row r="109" spans="1:9" ht="16.5">
      <c r="A109" s="1" t="s">
        <v>166</v>
      </c>
      <c r="B109" t="s">
        <v>56</v>
      </c>
      <c r="C109" t="s">
        <v>504</v>
      </c>
      <c r="G109" s="111">
        <v>19</v>
      </c>
      <c r="H109" s="111" t="s">
        <v>58</v>
      </c>
      <c r="I109" t="s">
        <v>504</v>
      </c>
    </row>
    <row r="110" spans="1:9" ht="16.5">
      <c r="A110" s="1" t="s">
        <v>167</v>
      </c>
      <c r="B110" t="s">
        <v>58</v>
      </c>
      <c r="C110" t="s">
        <v>504</v>
      </c>
      <c r="G110" s="112">
        <v>20</v>
      </c>
      <c r="H110" s="113" t="s">
        <v>60</v>
      </c>
      <c r="I110" t="s">
        <v>503</v>
      </c>
    </row>
    <row r="111" spans="1:9" ht="16.5">
      <c r="A111" s="1" t="s">
        <v>168</v>
      </c>
      <c r="B111" t="s">
        <v>60</v>
      </c>
      <c r="C111" t="s">
        <v>503</v>
      </c>
      <c r="G111" s="109">
        <v>21</v>
      </c>
      <c r="H111" s="108" t="s">
        <v>62</v>
      </c>
      <c r="I111" t="s">
        <v>503</v>
      </c>
    </row>
    <row r="112" spans="1:9" ht="16.5">
      <c r="A112" s="1" t="s">
        <v>169</v>
      </c>
      <c r="B112" t="s">
        <v>62</v>
      </c>
      <c r="C112" t="s">
        <v>503</v>
      </c>
      <c r="G112" s="110">
        <v>22</v>
      </c>
      <c r="H112" s="111" t="s">
        <v>71</v>
      </c>
      <c r="I112" t="s">
        <v>504</v>
      </c>
    </row>
    <row r="113" spans="1:9" ht="16.5">
      <c r="A113" s="1" t="s">
        <v>170</v>
      </c>
      <c r="B113" t="s">
        <v>71</v>
      </c>
      <c r="C113" t="s">
        <v>504</v>
      </c>
      <c r="G113" s="110">
        <v>23</v>
      </c>
      <c r="H113" s="111" t="s">
        <v>52</v>
      </c>
      <c r="I113" t="s">
        <v>504</v>
      </c>
    </row>
    <row r="114" spans="1:9" ht="16.5">
      <c r="A114" s="1" t="s">
        <v>171</v>
      </c>
      <c r="B114" t="s">
        <v>52</v>
      </c>
      <c r="C114" t="s">
        <v>504</v>
      </c>
      <c r="G114" s="110">
        <v>24</v>
      </c>
      <c r="H114" s="111" t="s">
        <v>54</v>
      </c>
      <c r="I114" t="s">
        <v>504</v>
      </c>
    </row>
    <row r="115" spans="1:9" ht="16.5">
      <c r="A115" s="1" t="s">
        <v>172</v>
      </c>
      <c r="B115" t="s">
        <v>54</v>
      </c>
      <c r="C115" t="s">
        <v>504</v>
      </c>
      <c r="G115" s="111">
        <v>25</v>
      </c>
      <c r="H115" s="111" t="s">
        <v>56</v>
      </c>
      <c r="I115" t="s">
        <v>504</v>
      </c>
    </row>
    <row r="116" spans="1:9" ht="16.5">
      <c r="A116" s="1" t="s">
        <v>173</v>
      </c>
      <c r="B116" t="s">
        <v>56</v>
      </c>
      <c r="C116" t="s">
        <v>504</v>
      </c>
      <c r="G116" s="111">
        <v>26</v>
      </c>
      <c r="H116" s="111" t="s">
        <v>58</v>
      </c>
      <c r="I116" t="s">
        <v>504</v>
      </c>
    </row>
    <row r="117" spans="1:9" ht="16.5">
      <c r="A117" s="1" t="s">
        <v>174</v>
      </c>
      <c r="B117" t="s">
        <v>58</v>
      </c>
      <c r="C117" t="s">
        <v>504</v>
      </c>
      <c r="G117" s="112">
        <v>27</v>
      </c>
      <c r="H117" s="113" t="s">
        <v>60</v>
      </c>
      <c r="I117" t="s">
        <v>503</v>
      </c>
    </row>
    <row r="118" spans="1:9" ht="16.5">
      <c r="A118" s="1" t="s">
        <v>175</v>
      </c>
      <c r="B118" t="s">
        <v>60</v>
      </c>
      <c r="C118" t="s">
        <v>503</v>
      </c>
      <c r="G118" s="109">
        <v>28</v>
      </c>
      <c r="H118" s="108" t="s">
        <v>62</v>
      </c>
      <c r="I118" t="s">
        <v>503</v>
      </c>
    </row>
    <row r="119" spans="1:10" ht="16.5">
      <c r="A119" s="1" t="s">
        <v>176</v>
      </c>
      <c r="B119" t="s">
        <v>62</v>
      </c>
      <c r="C119" t="s">
        <v>503</v>
      </c>
      <c r="G119" s="108">
        <v>29</v>
      </c>
      <c r="H119" s="108" t="s">
        <v>505</v>
      </c>
      <c r="I119" t="s">
        <v>503</v>
      </c>
      <c r="J119" t="s">
        <v>512</v>
      </c>
    </row>
    <row r="120" spans="1:9" ht="16.5">
      <c r="A120" s="1" t="s">
        <v>177</v>
      </c>
      <c r="B120" t="s">
        <v>505</v>
      </c>
      <c r="C120" t="s">
        <v>503</v>
      </c>
      <c r="D120" t="s">
        <v>512</v>
      </c>
      <c r="G120" s="110">
        <v>30</v>
      </c>
      <c r="H120" s="110" t="s">
        <v>492</v>
      </c>
      <c r="I120" t="s">
        <v>504</v>
      </c>
    </row>
    <row r="121" spans="1:9" ht="16.5">
      <c r="A121" s="1" t="s">
        <v>178</v>
      </c>
      <c r="B121" t="s">
        <v>52</v>
      </c>
      <c r="C121" t="s">
        <v>504</v>
      </c>
      <c r="G121" s="111">
        <v>1</v>
      </c>
      <c r="H121" s="111" t="s">
        <v>54</v>
      </c>
      <c r="I121" t="s">
        <v>504</v>
      </c>
    </row>
    <row r="122" spans="1:9" ht="16.5">
      <c r="A122" s="1" t="s">
        <v>179</v>
      </c>
      <c r="B122" t="s">
        <v>54</v>
      </c>
      <c r="C122" t="s">
        <v>504</v>
      </c>
      <c r="G122" s="111">
        <v>2</v>
      </c>
      <c r="H122" s="111" t="s">
        <v>56</v>
      </c>
      <c r="I122" t="s">
        <v>504</v>
      </c>
    </row>
    <row r="123" spans="1:10" ht="16.5">
      <c r="A123" s="1" t="s">
        <v>180</v>
      </c>
      <c r="B123" t="s">
        <v>56</v>
      </c>
      <c r="C123" t="s">
        <v>504</v>
      </c>
      <c r="G123" s="108">
        <v>3</v>
      </c>
      <c r="H123" s="109" t="s">
        <v>507</v>
      </c>
      <c r="I123" t="s">
        <v>503</v>
      </c>
      <c r="J123" t="s">
        <v>513</v>
      </c>
    </row>
    <row r="124" spans="1:10" ht="16.5">
      <c r="A124" s="1" t="s">
        <v>181</v>
      </c>
      <c r="B124" t="s">
        <v>539</v>
      </c>
      <c r="C124" t="s">
        <v>503</v>
      </c>
      <c r="D124" t="s">
        <v>513</v>
      </c>
      <c r="G124" s="108">
        <v>4</v>
      </c>
      <c r="H124" s="109" t="s">
        <v>60</v>
      </c>
      <c r="I124" t="s">
        <v>503</v>
      </c>
      <c r="J124" t="s">
        <v>183</v>
      </c>
    </row>
    <row r="125" spans="1:10" ht="16.5">
      <c r="A125" s="1" t="s">
        <v>182</v>
      </c>
      <c r="B125" t="s">
        <v>540</v>
      </c>
      <c r="C125" t="s">
        <v>503</v>
      </c>
      <c r="D125" t="s">
        <v>183</v>
      </c>
      <c r="G125" s="108">
        <v>5</v>
      </c>
      <c r="H125" s="108" t="s">
        <v>62</v>
      </c>
      <c r="I125" t="s">
        <v>503</v>
      </c>
      <c r="J125" t="s">
        <v>185</v>
      </c>
    </row>
    <row r="126" spans="1:10" ht="16.5">
      <c r="A126" s="1" t="s">
        <v>184</v>
      </c>
      <c r="B126" t="s">
        <v>545</v>
      </c>
      <c r="C126" t="s">
        <v>503</v>
      </c>
      <c r="D126" t="s">
        <v>185</v>
      </c>
      <c r="G126" s="108">
        <v>6</v>
      </c>
      <c r="H126" s="109" t="s">
        <v>505</v>
      </c>
      <c r="I126" t="s">
        <v>503</v>
      </c>
      <c r="J126" t="s">
        <v>514</v>
      </c>
    </row>
    <row r="127" spans="1:9" ht="16.5">
      <c r="A127" s="1" t="s">
        <v>186</v>
      </c>
      <c r="B127" t="s">
        <v>536</v>
      </c>
      <c r="C127" t="s">
        <v>503</v>
      </c>
      <c r="D127" t="s">
        <v>514</v>
      </c>
      <c r="G127" s="110">
        <v>7</v>
      </c>
      <c r="H127" s="111" t="s">
        <v>52</v>
      </c>
      <c r="I127" t="s">
        <v>504</v>
      </c>
    </row>
    <row r="128" spans="1:9" ht="16.5">
      <c r="A128" s="1" t="s">
        <v>187</v>
      </c>
      <c r="B128" t="s">
        <v>52</v>
      </c>
      <c r="C128" t="s">
        <v>504</v>
      </c>
      <c r="G128" s="110">
        <v>8</v>
      </c>
      <c r="H128" s="111" t="s">
        <v>54</v>
      </c>
      <c r="I128" t="s">
        <v>504</v>
      </c>
    </row>
    <row r="129" spans="1:9" ht="16.5">
      <c r="A129" s="1" t="s">
        <v>188</v>
      </c>
      <c r="B129" t="s">
        <v>54</v>
      </c>
      <c r="C129" t="s">
        <v>504</v>
      </c>
      <c r="G129" s="111">
        <v>9</v>
      </c>
      <c r="H129" s="111" t="s">
        <v>56</v>
      </c>
      <c r="I129" t="s">
        <v>504</v>
      </c>
    </row>
    <row r="130" spans="1:9" ht="16.5">
      <c r="A130" s="1" t="s">
        <v>189</v>
      </c>
      <c r="B130" t="s">
        <v>56</v>
      </c>
      <c r="C130" t="s">
        <v>504</v>
      </c>
      <c r="G130" s="111">
        <v>10</v>
      </c>
      <c r="H130" s="111" t="s">
        <v>58</v>
      </c>
      <c r="I130" t="s">
        <v>504</v>
      </c>
    </row>
    <row r="131" spans="1:9" ht="16.5">
      <c r="A131" s="1" t="s">
        <v>190</v>
      </c>
      <c r="B131" t="s">
        <v>58</v>
      </c>
      <c r="C131" t="s">
        <v>504</v>
      </c>
      <c r="G131" s="112">
        <v>11</v>
      </c>
      <c r="H131" s="113" t="s">
        <v>60</v>
      </c>
      <c r="I131" t="s">
        <v>503</v>
      </c>
    </row>
    <row r="132" spans="1:9" ht="16.5">
      <c r="A132" s="1" t="s">
        <v>191</v>
      </c>
      <c r="B132" t="s">
        <v>60</v>
      </c>
      <c r="C132" t="s">
        <v>503</v>
      </c>
      <c r="G132" s="109">
        <v>12</v>
      </c>
      <c r="H132" s="108" t="s">
        <v>62</v>
      </c>
      <c r="I132" t="s">
        <v>503</v>
      </c>
    </row>
    <row r="133" spans="1:9" ht="16.5">
      <c r="A133" s="1" t="s">
        <v>192</v>
      </c>
      <c r="B133" t="s">
        <v>62</v>
      </c>
      <c r="C133" t="s">
        <v>503</v>
      </c>
      <c r="G133" s="110">
        <v>13</v>
      </c>
      <c r="H133" s="111" t="s">
        <v>71</v>
      </c>
      <c r="I133" t="s">
        <v>504</v>
      </c>
    </row>
    <row r="134" spans="1:9" ht="16.5">
      <c r="A134" s="1" t="s">
        <v>193</v>
      </c>
      <c r="B134" t="s">
        <v>71</v>
      </c>
      <c r="C134" t="s">
        <v>504</v>
      </c>
      <c r="G134" s="110">
        <v>14</v>
      </c>
      <c r="H134" s="111" t="s">
        <v>52</v>
      </c>
      <c r="I134" t="s">
        <v>504</v>
      </c>
    </row>
    <row r="135" spans="1:9" ht="16.5">
      <c r="A135" s="1" t="s">
        <v>194</v>
      </c>
      <c r="B135" t="s">
        <v>52</v>
      </c>
      <c r="C135" t="s">
        <v>504</v>
      </c>
      <c r="G135" s="110">
        <v>15</v>
      </c>
      <c r="H135" s="111" t="s">
        <v>54</v>
      </c>
      <c r="I135" t="s">
        <v>504</v>
      </c>
    </row>
    <row r="136" spans="1:9" ht="16.5">
      <c r="A136" s="1" t="s">
        <v>195</v>
      </c>
      <c r="B136" t="s">
        <v>54</v>
      </c>
      <c r="C136" t="s">
        <v>504</v>
      </c>
      <c r="G136" s="111">
        <v>16</v>
      </c>
      <c r="H136" s="111" t="s">
        <v>56</v>
      </c>
      <c r="I136" t="s">
        <v>504</v>
      </c>
    </row>
    <row r="137" spans="1:9" ht="16.5">
      <c r="A137" s="1" t="s">
        <v>196</v>
      </c>
      <c r="B137" t="s">
        <v>56</v>
      </c>
      <c r="C137" t="s">
        <v>504</v>
      </c>
      <c r="G137" s="111">
        <v>17</v>
      </c>
      <c r="H137" s="111" t="s">
        <v>58</v>
      </c>
      <c r="I137" t="s">
        <v>504</v>
      </c>
    </row>
    <row r="138" spans="1:9" ht="16.5">
      <c r="A138" s="1" t="s">
        <v>197</v>
      </c>
      <c r="B138" t="s">
        <v>58</v>
      </c>
      <c r="C138" t="s">
        <v>504</v>
      </c>
      <c r="G138" s="112">
        <v>18</v>
      </c>
      <c r="H138" s="113" t="s">
        <v>60</v>
      </c>
      <c r="I138" t="s">
        <v>503</v>
      </c>
    </row>
    <row r="139" spans="1:9" ht="16.5">
      <c r="A139" s="1" t="s">
        <v>198</v>
      </c>
      <c r="B139" t="s">
        <v>60</v>
      </c>
      <c r="C139" t="s">
        <v>503</v>
      </c>
      <c r="G139" s="109">
        <v>19</v>
      </c>
      <c r="H139" s="108" t="s">
        <v>62</v>
      </c>
      <c r="I139" t="s">
        <v>503</v>
      </c>
    </row>
    <row r="140" spans="1:9" ht="16.5">
      <c r="A140" s="1" t="s">
        <v>199</v>
      </c>
      <c r="B140" t="s">
        <v>62</v>
      </c>
      <c r="C140" t="s">
        <v>503</v>
      </c>
      <c r="G140" s="110">
        <v>20</v>
      </c>
      <c r="H140" s="111" t="s">
        <v>71</v>
      </c>
      <c r="I140" t="s">
        <v>504</v>
      </c>
    </row>
    <row r="141" spans="1:9" ht="16.5">
      <c r="A141" s="1" t="s">
        <v>200</v>
      </c>
      <c r="B141" t="s">
        <v>71</v>
      </c>
      <c r="C141" t="s">
        <v>504</v>
      </c>
      <c r="G141" s="110">
        <v>21</v>
      </c>
      <c r="H141" s="111" t="s">
        <v>52</v>
      </c>
      <c r="I141" t="s">
        <v>504</v>
      </c>
    </row>
    <row r="142" spans="1:9" ht="16.5">
      <c r="A142" s="1" t="s">
        <v>201</v>
      </c>
      <c r="B142" t="s">
        <v>52</v>
      </c>
      <c r="C142" t="s">
        <v>504</v>
      </c>
      <c r="G142" s="110">
        <v>22</v>
      </c>
      <c r="H142" s="111" t="s">
        <v>54</v>
      </c>
      <c r="I142" t="s">
        <v>504</v>
      </c>
    </row>
    <row r="143" spans="1:9" ht="16.5">
      <c r="A143" s="1" t="s">
        <v>202</v>
      </c>
      <c r="B143" t="s">
        <v>54</v>
      </c>
      <c r="C143" t="s">
        <v>504</v>
      </c>
      <c r="G143" s="111">
        <v>23</v>
      </c>
      <c r="H143" s="111" t="s">
        <v>56</v>
      </c>
      <c r="I143" t="s">
        <v>504</v>
      </c>
    </row>
    <row r="144" spans="1:9" ht="16.5">
      <c r="A144" s="1" t="s">
        <v>203</v>
      </c>
      <c r="B144" t="s">
        <v>56</v>
      </c>
      <c r="C144" t="s">
        <v>504</v>
      </c>
      <c r="G144" s="111">
        <v>24</v>
      </c>
      <c r="H144" s="111" t="s">
        <v>58</v>
      </c>
      <c r="I144" t="s">
        <v>504</v>
      </c>
    </row>
    <row r="145" spans="1:9" ht="16.5">
      <c r="A145" s="1" t="s">
        <v>204</v>
      </c>
      <c r="B145" t="s">
        <v>58</v>
      </c>
      <c r="C145" t="s">
        <v>504</v>
      </c>
      <c r="G145" s="112">
        <v>25</v>
      </c>
      <c r="H145" s="113" t="s">
        <v>60</v>
      </c>
      <c r="I145" t="s">
        <v>503</v>
      </c>
    </row>
    <row r="146" spans="1:9" ht="16.5">
      <c r="A146" s="1" t="s">
        <v>205</v>
      </c>
      <c r="B146" t="s">
        <v>60</v>
      </c>
      <c r="C146" t="s">
        <v>503</v>
      </c>
      <c r="G146" s="109">
        <v>26</v>
      </c>
      <c r="H146" s="108" t="s">
        <v>62</v>
      </c>
      <c r="I146" t="s">
        <v>503</v>
      </c>
    </row>
    <row r="147" spans="1:9" ht="16.5">
      <c r="A147" s="1" t="s">
        <v>206</v>
      </c>
      <c r="B147" t="s">
        <v>62</v>
      </c>
      <c r="C147" t="s">
        <v>503</v>
      </c>
      <c r="G147" s="110">
        <v>27</v>
      </c>
      <c r="H147" s="111" t="s">
        <v>71</v>
      </c>
      <c r="I147" t="s">
        <v>504</v>
      </c>
    </row>
    <row r="148" spans="1:9" ht="16.5">
      <c r="A148" s="1" t="s">
        <v>207</v>
      </c>
      <c r="B148" t="s">
        <v>71</v>
      </c>
      <c r="C148" t="s">
        <v>504</v>
      </c>
      <c r="G148" s="110">
        <v>28</v>
      </c>
      <c r="H148" s="111" t="s">
        <v>52</v>
      </c>
      <c r="I148" t="s">
        <v>504</v>
      </c>
    </row>
    <row r="149" spans="1:9" ht="16.5">
      <c r="A149" s="1" t="s">
        <v>208</v>
      </c>
      <c r="B149" t="s">
        <v>52</v>
      </c>
      <c r="C149" t="s">
        <v>504</v>
      </c>
      <c r="G149" s="110">
        <v>29</v>
      </c>
      <c r="H149" s="111" t="s">
        <v>54</v>
      </c>
      <c r="I149" t="s">
        <v>504</v>
      </c>
    </row>
    <row r="150" spans="1:9" ht="16.5">
      <c r="A150" s="1" t="s">
        <v>209</v>
      </c>
      <c r="B150" t="s">
        <v>54</v>
      </c>
      <c r="C150" t="s">
        <v>504</v>
      </c>
      <c r="G150" s="111">
        <v>30</v>
      </c>
      <c r="H150" s="111" t="s">
        <v>491</v>
      </c>
      <c r="I150" t="s">
        <v>504</v>
      </c>
    </row>
    <row r="151" spans="1:9" ht="16.5">
      <c r="A151" s="1" t="s">
        <v>210</v>
      </c>
      <c r="B151" t="s">
        <v>56</v>
      </c>
      <c r="C151" t="s">
        <v>504</v>
      </c>
      <c r="G151" s="111">
        <v>31</v>
      </c>
      <c r="H151" s="111" t="s">
        <v>490</v>
      </c>
      <c r="I151" t="s">
        <v>504</v>
      </c>
    </row>
    <row r="152" spans="1:9" ht="16.5">
      <c r="A152" s="1" t="s">
        <v>211</v>
      </c>
      <c r="B152" t="s">
        <v>58</v>
      </c>
      <c r="C152" t="s">
        <v>504</v>
      </c>
      <c r="G152" s="112">
        <v>1</v>
      </c>
      <c r="H152" s="113" t="s">
        <v>60</v>
      </c>
      <c r="I152" t="s">
        <v>503</v>
      </c>
    </row>
    <row r="153" spans="1:9" ht="16.5">
      <c r="A153" s="1" t="s">
        <v>212</v>
      </c>
      <c r="B153" t="s">
        <v>60</v>
      </c>
      <c r="C153" t="s">
        <v>503</v>
      </c>
      <c r="G153" s="109">
        <v>2</v>
      </c>
      <c r="H153" s="108" t="s">
        <v>62</v>
      </c>
      <c r="I153" t="s">
        <v>503</v>
      </c>
    </row>
    <row r="154" spans="1:9" ht="16.5">
      <c r="A154" s="1" t="s">
        <v>213</v>
      </c>
      <c r="B154" t="s">
        <v>62</v>
      </c>
      <c r="C154" t="s">
        <v>503</v>
      </c>
      <c r="G154" s="110">
        <v>3</v>
      </c>
      <c r="H154" s="111" t="s">
        <v>71</v>
      </c>
      <c r="I154" t="s">
        <v>504</v>
      </c>
    </row>
    <row r="155" spans="1:9" ht="16.5">
      <c r="A155" s="1" t="s">
        <v>214</v>
      </c>
      <c r="B155" t="s">
        <v>71</v>
      </c>
      <c r="C155" t="s">
        <v>504</v>
      </c>
      <c r="G155" s="110">
        <v>4</v>
      </c>
      <c r="H155" s="111" t="s">
        <v>52</v>
      </c>
      <c r="I155" t="s">
        <v>504</v>
      </c>
    </row>
    <row r="156" spans="1:9" ht="16.5">
      <c r="A156" s="1" t="s">
        <v>215</v>
      </c>
      <c r="B156" t="s">
        <v>52</v>
      </c>
      <c r="C156" t="s">
        <v>504</v>
      </c>
      <c r="G156" s="111">
        <v>5</v>
      </c>
      <c r="H156" s="111" t="s">
        <v>54</v>
      </c>
      <c r="I156" t="s">
        <v>504</v>
      </c>
    </row>
    <row r="157" spans="1:9" ht="16.5">
      <c r="A157" s="1" t="s">
        <v>216</v>
      </c>
      <c r="B157" t="s">
        <v>54</v>
      </c>
      <c r="C157" t="s">
        <v>504</v>
      </c>
      <c r="G157" s="111">
        <v>6</v>
      </c>
      <c r="H157" s="111" t="s">
        <v>56</v>
      </c>
      <c r="I157" t="s">
        <v>504</v>
      </c>
    </row>
    <row r="158" spans="1:9" ht="16.5">
      <c r="A158" s="1" t="s">
        <v>217</v>
      </c>
      <c r="B158" t="s">
        <v>56</v>
      </c>
      <c r="C158" t="s">
        <v>504</v>
      </c>
      <c r="G158" s="111">
        <v>7</v>
      </c>
      <c r="H158" s="111" t="s">
        <v>58</v>
      </c>
      <c r="I158" t="s">
        <v>504</v>
      </c>
    </row>
    <row r="159" spans="1:9" ht="16.5">
      <c r="A159" s="1" t="s">
        <v>218</v>
      </c>
      <c r="B159" t="s">
        <v>58</v>
      </c>
      <c r="C159" t="s">
        <v>504</v>
      </c>
      <c r="G159" s="112">
        <v>8</v>
      </c>
      <c r="H159" s="113" t="s">
        <v>60</v>
      </c>
      <c r="I159" t="s">
        <v>503</v>
      </c>
    </row>
    <row r="160" spans="1:9" ht="16.5">
      <c r="A160" s="1" t="s">
        <v>219</v>
      </c>
      <c r="B160" t="s">
        <v>60</v>
      </c>
      <c r="C160" t="s">
        <v>503</v>
      </c>
      <c r="G160" s="109">
        <v>9</v>
      </c>
      <c r="H160" s="108" t="s">
        <v>62</v>
      </c>
      <c r="I160" t="s">
        <v>503</v>
      </c>
    </row>
    <row r="161" spans="1:9" ht="16.5">
      <c r="A161" s="1" t="s">
        <v>220</v>
      </c>
      <c r="B161" t="s">
        <v>62</v>
      </c>
      <c r="C161" t="s">
        <v>503</v>
      </c>
      <c r="G161" s="110">
        <v>10</v>
      </c>
      <c r="H161" s="111" t="s">
        <v>71</v>
      </c>
      <c r="I161" t="s">
        <v>504</v>
      </c>
    </row>
    <row r="162" spans="1:9" ht="16.5">
      <c r="A162" s="1" t="s">
        <v>221</v>
      </c>
      <c r="B162" t="s">
        <v>71</v>
      </c>
      <c r="C162" t="s">
        <v>504</v>
      </c>
      <c r="G162" s="110">
        <v>11</v>
      </c>
      <c r="H162" s="111" t="s">
        <v>52</v>
      </c>
      <c r="I162" t="s">
        <v>504</v>
      </c>
    </row>
    <row r="163" spans="1:9" ht="16.5">
      <c r="A163" s="1" t="s">
        <v>222</v>
      </c>
      <c r="B163" t="s">
        <v>52</v>
      </c>
      <c r="C163" t="s">
        <v>504</v>
      </c>
      <c r="G163" s="111">
        <v>12</v>
      </c>
      <c r="H163" s="111" t="s">
        <v>54</v>
      </c>
      <c r="I163" t="s">
        <v>504</v>
      </c>
    </row>
    <row r="164" spans="1:9" ht="16.5">
      <c r="A164" s="1" t="s">
        <v>223</v>
      </c>
      <c r="B164" t="s">
        <v>54</v>
      </c>
      <c r="C164" t="s">
        <v>504</v>
      </c>
      <c r="G164" s="111">
        <v>13</v>
      </c>
      <c r="H164" s="111" t="s">
        <v>56</v>
      </c>
      <c r="I164" t="s">
        <v>504</v>
      </c>
    </row>
    <row r="165" spans="1:9" ht="16.5">
      <c r="A165" s="1" t="s">
        <v>224</v>
      </c>
      <c r="B165" t="s">
        <v>56</v>
      </c>
      <c r="C165" t="s">
        <v>504</v>
      </c>
      <c r="G165" s="111">
        <v>14</v>
      </c>
      <c r="H165" s="111" t="s">
        <v>58</v>
      </c>
      <c r="I165" t="s">
        <v>504</v>
      </c>
    </row>
    <row r="166" spans="1:9" ht="16.5">
      <c r="A166" s="1" t="s">
        <v>225</v>
      </c>
      <c r="B166" t="s">
        <v>58</v>
      </c>
      <c r="C166" t="s">
        <v>504</v>
      </c>
      <c r="G166" s="112">
        <v>15</v>
      </c>
      <c r="H166" s="113" t="s">
        <v>60</v>
      </c>
      <c r="I166" t="s">
        <v>503</v>
      </c>
    </row>
    <row r="167" spans="1:9" ht="16.5">
      <c r="A167" s="1" t="s">
        <v>226</v>
      </c>
      <c r="B167" t="s">
        <v>60</v>
      </c>
      <c r="C167" t="s">
        <v>503</v>
      </c>
      <c r="G167" s="109">
        <v>16</v>
      </c>
      <c r="H167" s="108" t="s">
        <v>62</v>
      </c>
      <c r="I167" t="s">
        <v>503</v>
      </c>
    </row>
    <row r="168" spans="1:9" ht="16.5">
      <c r="A168" s="1" t="s">
        <v>227</v>
      </c>
      <c r="B168" t="s">
        <v>62</v>
      </c>
      <c r="C168" t="s">
        <v>503</v>
      </c>
      <c r="G168" s="110">
        <v>17</v>
      </c>
      <c r="H168" s="111" t="s">
        <v>71</v>
      </c>
      <c r="I168" t="s">
        <v>504</v>
      </c>
    </row>
    <row r="169" spans="1:9" ht="16.5">
      <c r="A169" s="1" t="s">
        <v>228</v>
      </c>
      <c r="B169" t="s">
        <v>71</v>
      </c>
      <c r="C169" t="s">
        <v>504</v>
      </c>
      <c r="G169" s="110">
        <v>18</v>
      </c>
      <c r="H169" s="111" t="s">
        <v>52</v>
      </c>
      <c r="I169" t="s">
        <v>504</v>
      </c>
    </row>
    <row r="170" spans="1:9" ht="16.5">
      <c r="A170" s="1" t="s">
        <v>229</v>
      </c>
      <c r="B170" t="s">
        <v>52</v>
      </c>
      <c r="C170" t="s">
        <v>504</v>
      </c>
      <c r="G170" s="111">
        <v>19</v>
      </c>
      <c r="H170" s="111" t="s">
        <v>54</v>
      </c>
      <c r="I170" t="s">
        <v>504</v>
      </c>
    </row>
    <row r="171" spans="1:9" ht="16.5">
      <c r="A171" s="1" t="s">
        <v>230</v>
      </c>
      <c r="B171" t="s">
        <v>54</v>
      </c>
      <c r="C171" t="s">
        <v>504</v>
      </c>
      <c r="G171" s="111">
        <v>20</v>
      </c>
      <c r="H171" s="111" t="s">
        <v>56</v>
      </c>
      <c r="I171" t="s">
        <v>504</v>
      </c>
    </row>
    <row r="172" spans="1:9" ht="16.5">
      <c r="A172" s="1" t="s">
        <v>231</v>
      </c>
      <c r="B172" t="s">
        <v>56</v>
      </c>
      <c r="C172" t="s">
        <v>504</v>
      </c>
      <c r="G172" s="111">
        <v>21</v>
      </c>
      <c r="H172" s="111" t="s">
        <v>58</v>
      </c>
      <c r="I172" t="s">
        <v>504</v>
      </c>
    </row>
    <row r="173" spans="1:9" ht="16.5">
      <c r="A173" s="1" t="s">
        <v>232</v>
      </c>
      <c r="B173" t="s">
        <v>58</v>
      </c>
      <c r="C173" t="s">
        <v>504</v>
      </c>
      <c r="G173" s="112">
        <v>22</v>
      </c>
      <c r="H173" s="113" t="s">
        <v>60</v>
      </c>
      <c r="I173" t="s">
        <v>503</v>
      </c>
    </row>
    <row r="174" spans="1:9" ht="16.5">
      <c r="A174" s="1" t="s">
        <v>233</v>
      </c>
      <c r="B174" t="s">
        <v>60</v>
      </c>
      <c r="C174" t="s">
        <v>503</v>
      </c>
      <c r="G174" s="109">
        <v>23</v>
      </c>
      <c r="H174" s="108" t="s">
        <v>62</v>
      </c>
      <c r="I174" t="s">
        <v>503</v>
      </c>
    </row>
    <row r="175" spans="1:9" ht="16.5">
      <c r="A175" s="1" t="s">
        <v>234</v>
      </c>
      <c r="B175" t="s">
        <v>62</v>
      </c>
      <c r="C175" t="s">
        <v>503</v>
      </c>
      <c r="G175" s="110">
        <v>24</v>
      </c>
      <c r="H175" s="111" t="s">
        <v>71</v>
      </c>
      <c r="I175" t="s">
        <v>504</v>
      </c>
    </row>
    <row r="176" spans="1:9" ht="16.5">
      <c r="A176" s="1" t="s">
        <v>235</v>
      </c>
      <c r="B176" t="s">
        <v>71</v>
      </c>
      <c r="C176" t="s">
        <v>504</v>
      </c>
      <c r="G176" s="110">
        <v>25</v>
      </c>
      <c r="H176" s="111" t="s">
        <v>52</v>
      </c>
      <c r="I176" t="s">
        <v>504</v>
      </c>
    </row>
    <row r="177" spans="1:9" ht="16.5">
      <c r="A177" s="1" t="s">
        <v>236</v>
      </c>
      <c r="B177" t="s">
        <v>52</v>
      </c>
      <c r="C177" t="s">
        <v>504</v>
      </c>
      <c r="G177" s="110">
        <v>26</v>
      </c>
      <c r="H177" s="111" t="s">
        <v>54</v>
      </c>
      <c r="I177" t="s">
        <v>504</v>
      </c>
    </row>
    <row r="178" spans="1:9" ht="16.5">
      <c r="A178" s="1" t="s">
        <v>237</v>
      </c>
      <c r="B178" t="s">
        <v>54</v>
      </c>
      <c r="C178" t="s">
        <v>504</v>
      </c>
      <c r="G178" s="111">
        <v>27</v>
      </c>
      <c r="H178" s="111" t="s">
        <v>56</v>
      </c>
      <c r="I178" t="s">
        <v>504</v>
      </c>
    </row>
    <row r="179" spans="1:9" ht="16.5">
      <c r="A179" s="1" t="s">
        <v>238</v>
      </c>
      <c r="B179" t="s">
        <v>56</v>
      </c>
      <c r="C179" t="s">
        <v>504</v>
      </c>
      <c r="G179" s="111">
        <v>28</v>
      </c>
      <c r="H179" s="111" t="s">
        <v>58</v>
      </c>
      <c r="I179" t="s">
        <v>504</v>
      </c>
    </row>
    <row r="180" spans="1:9" ht="16.5">
      <c r="A180" s="1" t="s">
        <v>239</v>
      </c>
      <c r="B180" t="s">
        <v>58</v>
      </c>
      <c r="C180" t="s">
        <v>504</v>
      </c>
      <c r="G180" s="112">
        <v>29</v>
      </c>
      <c r="H180" s="113" t="s">
        <v>489</v>
      </c>
      <c r="I180" t="s">
        <v>503</v>
      </c>
    </row>
    <row r="181" spans="1:9" ht="16.5">
      <c r="A181" s="1" t="s">
        <v>240</v>
      </c>
      <c r="B181" t="s">
        <v>60</v>
      </c>
      <c r="C181" t="s">
        <v>503</v>
      </c>
      <c r="G181" s="109">
        <v>30</v>
      </c>
      <c r="H181" s="108" t="s">
        <v>488</v>
      </c>
      <c r="I181" t="s">
        <v>503</v>
      </c>
    </row>
    <row r="182" spans="1:9" ht="16.5">
      <c r="A182" s="1" t="s">
        <v>241</v>
      </c>
      <c r="B182" t="s">
        <v>62</v>
      </c>
      <c r="C182" t="s">
        <v>503</v>
      </c>
      <c r="G182" s="110">
        <v>1</v>
      </c>
      <c r="H182" s="111" t="s">
        <v>71</v>
      </c>
      <c r="I182" t="s">
        <v>504</v>
      </c>
    </row>
    <row r="183" spans="1:9" ht="16.5">
      <c r="A183" s="1" t="s">
        <v>242</v>
      </c>
      <c r="B183" t="s">
        <v>71</v>
      </c>
      <c r="C183" t="s">
        <v>504</v>
      </c>
      <c r="G183" s="110">
        <v>2</v>
      </c>
      <c r="H183" s="111" t="s">
        <v>52</v>
      </c>
      <c r="I183" t="s">
        <v>504</v>
      </c>
    </row>
    <row r="184" spans="1:9" ht="16.5">
      <c r="A184" s="1" t="s">
        <v>243</v>
      </c>
      <c r="B184" t="s">
        <v>52</v>
      </c>
      <c r="C184" t="s">
        <v>504</v>
      </c>
      <c r="G184" s="111">
        <v>3</v>
      </c>
      <c r="H184" s="111" t="s">
        <v>54</v>
      </c>
      <c r="I184" t="s">
        <v>504</v>
      </c>
    </row>
    <row r="185" spans="1:9" ht="16.5">
      <c r="A185" s="1" t="s">
        <v>244</v>
      </c>
      <c r="B185" t="s">
        <v>54</v>
      </c>
      <c r="C185" t="s">
        <v>504</v>
      </c>
      <c r="G185" s="111">
        <v>4</v>
      </c>
      <c r="H185" s="111" t="s">
        <v>56</v>
      </c>
      <c r="I185" t="s">
        <v>504</v>
      </c>
    </row>
    <row r="186" spans="1:9" ht="16.5">
      <c r="A186" s="1" t="s">
        <v>245</v>
      </c>
      <c r="B186" t="s">
        <v>56</v>
      </c>
      <c r="C186" t="s">
        <v>504</v>
      </c>
      <c r="G186" s="111">
        <v>5</v>
      </c>
      <c r="H186" s="111" t="s">
        <v>58</v>
      </c>
      <c r="I186" t="s">
        <v>504</v>
      </c>
    </row>
    <row r="187" spans="1:9" ht="16.5">
      <c r="A187" s="1" t="s">
        <v>246</v>
      </c>
      <c r="B187" t="s">
        <v>58</v>
      </c>
      <c r="C187" t="s">
        <v>504</v>
      </c>
      <c r="G187" s="112">
        <v>6</v>
      </c>
      <c r="H187" s="113" t="s">
        <v>60</v>
      </c>
      <c r="I187" t="s">
        <v>503</v>
      </c>
    </row>
    <row r="188" spans="1:9" ht="16.5">
      <c r="A188" s="1" t="s">
        <v>247</v>
      </c>
      <c r="B188" t="s">
        <v>60</v>
      </c>
      <c r="C188" t="s">
        <v>503</v>
      </c>
      <c r="G188" s="109">
        <v>7</v>
      </c>
      <c r="H188" s="108" t="s">
        <v>62</v>
      </c>
      <c r="I188" t="s">
        <v>503</v>
      </c>
    </row>
    <row r="189" spans="1:9" ht="16.5">
      <c r="A189" s="1" t="s">
        <v>248</v>
      </c>
      <c r="B189" t="s">
        <v>62</v>
      </c>
      <c r="C189" t="s">
        <v>503</v>
      </c>
      <c r="G189" s="110">
        <v>8</v>
      </c>
      <c r="H189" s="111" t="s">
        <v>71</v>
      </c>
      <c r="I189" t="s">
        <v>504</v>
      </c>
    </row>
    <row r="190" spans="1:9" ht="16.5">
      <c r="A190" s="1" t="s">
        <v>249</v>
      </c>
      <c r="B190" t="s">
        <v>71</v>
      </c>
      <c r="C190" t="s">
        <v>504</v>
      </c>
      <c r="G190" s="110">
        <v>9</v>
      </c>
      <c r="H190" s="111" t="s">
        <v>52</v>
      </c>
      <c r="I190" t="s">
        <v>504</v>
      </c>
    </row>
    <row r="191" spans="1:9" ht="16.5">
      <c r="A191" s="1" t="s">
        <v>250</v>
      </c>
      <c r="B191" t="s">
        <v>52</v>
      </c>
      <c r="C191" t="s">
        <v>504</v>
      </c>
      <c r="G191" s="111">
        <v>10</v>
      </c>
      <c r="H191" s="111" t="s">
        <v>54</v>
      </c>
      <c r="I191" t="s">
        <v>504</v>
      </c>
    </row>
    <row r="192" spans="1:9" ht="16.5">
      <c r="A192" s="1" t="s">
        <v>251</v>
      </c>
      <c r="B192" t="s">
        <v>54</v>
      </c>
      <c r="C192" t="s">
        <v>504</v>
      </c>
      <c r="G192" s="111">
        <v>11</v>
      </c>
      <c r="H192" s="111" t="s">
        <v>56</v>
      </c>
      <c r="I192" t="s">
        <v>504</v>
      </c>
    </row>
    <row r="193" spans="1:9" ht="16.5">
      <c r="A193" s="1" t="s">
        <v>252</v>
      </c>
      <c r="B193" t="s">
        <v>56</v>
      </c>
      <c r="C193" t="s">
        <v>504</v>
      </c>
      <c r="G193" s="111">
        <v>12</v>
      </c>
      <c r="H193" s="111" t="s">
        <v>58</v>
      </c>
      <c r="I193" t="s">
        <v>504</v>
      </c>
    </row>
    <row r="194" spans="1:9" ht="16.5">
      <c r="A194" s="1" t="s">
        <v>253</v>
      </c>
      <c r="B194" t="s">
        <v>58</v>
      </c>
      <c r="C194" t="s">
        <v>504</v>
      </c>
      <c r="G194" s="112">
        <v>13</v>
      </c>
      <c r="H194" s="113" t="s">
        <v>60</v>
      </c>
      <c r="I194" t="s">
        <v>503</v>
      </c>
    </row>
    <row r="195" spans="1:9" ht="16.5">
      <c r="A195" s="1" t="s">
        <v>254</v>
      </c>
      <c r="B195" t="s">
        <v>60</v>
      </c>
      <c r="C195" t="s">
        <v>503</v>
      </c>
      <c r="G195" s="109">
        <v>14</v>
      </c>
      <c r="H195" s="108" t="s">
        <v>62</v>
      </c>
      <c r="I195" t="s">
        <v>503</v>
      </c>
    </row>
    <row r="196" spans="1:10" ht="16.5">
      <c r="A196" s="1" t="s">
        <v>255</v>
      </c>
      <c r="B196" t="s">
        <v>62</v>
      </c>
      <c r="C196" t="s">
        <v>503</v>
      </c>
      <c r="G196" s="108">
        <v>15</v>
      </c>
      <c r="H196" s="108" t="s">
        <v>505</v>
      </c>
      <c r="I196" t="s">
        <v>503</v>
      </c>
      <c r="J196" t="s">
        <v>515</v>
      </c>
    </row>
    <row r="197" spans="1:9" ht="16.5">
      <c r="A197" s="1" t="s">
        <v>256</v>
      </c>
      <c r="B197" t="s">
        <v>536</v>
      </c>
      <c r="C197" t="s">
        <v>503</v>
      </c>
      <c r="D197" t="s">
        <v>515</v>
      </c>
      <c r="G197" s="110">
        <v>16</v>
      </c>
      <c r="H197" s="111" t="s">
        <v>52</v>
      </c>
      <c r="I197" t="s">
        <v>504</v>
      </c>
    </row>
    <row r="198" spans="1:9" ht="16.5">
      <c r="A198" s="1" t="s">
        <v>257</v>
      </c>
      <c r="B198" t="s">
        <v>52</v>
      </c>
      <c r="C198" t="s">
        <v>504</v>
      </c>
      <c r="G198" s="110">
        <v>17</v>
      </c>
      <c r="H198" s="111" t="s">
        <v>54</v>
      </c>
      <c r="I198" t="s">
        <v>504</v>
      </c>
    </row>
    <row r="199" spans="1:9" ht="16.5">
      <c r="A199" s="1" t="s">
        <v>258</v>
      </c>
      <c r="B199" t="s">
        <v>54</v>
      </c>
      <c r="C199" t="s">
        <v>504</v>
      </c>
      <c r="G199" s="111">
        <v>18</v>
      </c>
      <c r="H199" s="111" t="s">
        <v>56</v>
      </c>
      <c r="I199" t="s">
        <v>504</v>
      </c>
    </row>
    <row r="200" spans="1:9" ht="16.5">
      <c r="A200" s="1" t="s">
        <v>259</v>
      </c>
      <c r="B200" t="s">
        <v>56</v>
      </c>
      <c r="C200" t="s">
        <v>504</v>
      </c>
      <c r="G200" s="111">
        <v>19</v>
      </c>
      <c r="H200" s="111" t="s">
        <v>58</v>
      </c>
      <c r="I200" t="s">
        <v>504</v>
      </c>
    </row>
    <row r="201" spans="1:9" ht="16.5">
      <c r="A201" s="1" t="s">
        <v>260</v>
      </c>
      <c r="B201" t="s">
        <v>58</v>
      </c>
      <c r="C201" t="s">
        <v>504</v>
      </c>
      <c r="G201" s="112">
        <v>20</v>
      </c>
      <c r="H201" s="113" t="s">
        <v>60</v>
      </c>
      <c r="I201" t="s">
        <v>503</v>
      </c>
    </row>
    <row r="202" spans="1:9" ht="16.5">
      <c r="A202" s="1" t="s">
        <v>261</v>
      </c>
      <c r="B202" t="s">
        <v>60</v>
      </c>
      <c r="C202" t="s">
        <v>503</v>
      </c>
      <c r="G202" s="109">
        <v>21</v>
      </c>
      <c r="H202" s="108" t="s">
        <v>62</v>
      </c>
      <c r="I202" t="s">
        <v>503</v>
      </c>
    </row>
    <row r="203" spans="1:9" ht="16.5">
      <c r="A203" s="1" t="s">
        <v>262</v>
      </c>
      <c r="B203" t="s">
        <v>62</v>
      </c>
      <c r="C203" t="s">
        <v>503</v>
      </c>
      <c r="G203" s="110">
        <v>22</v>
      </c>
      <c r="H203" s="111" t="s">
        <v>71</v>
      </c>
      <c r="I203" t="s">
        <v>504</v>
      </c>
    </row>
    <row r="204" spans="1:9" ht="16.5">
      <c r="A204" s="1" t="s">
        <v>263</v>
      </c>
      <c r="B204" t="s">
        <v>71</v>
      </c>
      <c r="C204" t="s">
        <v>504</v>
      </c>
      <c r="G204" s="110">
        <v>23</v>
      </c>
      <c r="H204" s="111" t="s">
        <v>52</v>
      </c>
      <c r="I204" t="s">
        <v>504</v>
      </c>
    </row>
    <row r="205" spans="1:9" ht="16.5">
      <c r="A205" s="1" t="s">
        <v>264</v>
      </c>
      <c r="B205" t="s">
        <v>52</v>
      </c>
      <c r="C205" t="s">
        <v>504</v>
      </c>
      <c r="G205" s="111">
        <v>24</v>
      </c>
      <c r="H205" s="111" t="s">
        <v>54</v>
      </c>
      <c r="I205" t="s">
        <v>504</v>
      </c>
    </row>
    <row r="206" spans="1:9" ht="16.5">
      <c r="A206" s="1" t="s">
        <v>265</v>
      </c>
      <c r="B206" t="s">
        <v>54</v>
      </c>
      <c r="C206" t="s">
        <v>504</v>
      </c>
      <c r="G206" s="111">
        <v>25</v>
      </c>
      <c r="H206" s="111" t="s">
        <v>56</v>
      </c>
      <c r="I206" t="s">
        <v>504</v>
      </c>
    </row>
    <row r="207" spans="1:9" ht="16.5">
      <c r="A207" s="1" t="s">
        <v>266</v>
      </c>
      <c r="B207" t="s">
        <v>56</v>
      </c>
      <c r="C207" t="s">
        <v>504</v>
      </c>
      <c r="G207" s="111">
        <v>26</v>
      </c>
      <c r="H207" s="111" t="s">
        <v>58</v>
      </c>
      <c r="I207" t="s">
        <v>504</v>
      </c>
    </row>
    <row r="208" spans="1:9" ht="16.5">
      <c r="A208" s="1" t="s">
        <v>267</v>
      </c>
      <c r="B208" t="s">
        <v>58</v>
      </c>
      <c r="C208" t="s">
        <v>504</v>
      </c>
      <c r="G208" s="112">
        <v>27</v>
      </c>
      <c r="H208" s="113" t="s">
        <v>60</v>
      </c>
      <c r="I208" t="s">
        <v>503</v>
      </c>
    </row>
    <row r="209" spans="1:9" ht="16.5">
      <c r="A209" s="1" t="s">
        <v>268</v>
      </c>
      <c r="B209" t="s">
        <v>60</v>
      </c>
      <c r="C209" t="s">
        <v>503</v>
      </c>
      <c r="G209" s="109">
        <v>28</v>
      </c>
      <c r="H209" s="108" t="s">
        <v>502</v>
      </c>
      <c r="I209" t="s">
        <v>503</v>
      </c>
    </row>
    <row r="210" spans="1:9" ht="16.5">
      <c r="A210" s="1" t="s">
        <v>269</v>
      </c>
      <c r="B210" t="s">
        <v>62</v>
      </c>
      <c r="C210" t="s">
        <v>503</v>
      </c>
      <c r="G210" s="110">
        <v>29</v>
      </c>
      <c r="H210" s="111" t="s">
        <v>501</v>
      </c>
      <c r="I210" t="s">
        <v>504</v>
      </c>
    </row>
    <row r="211" spans="1:9" ht="16.5">
      <c r="A211" s="1" t="s">
        <v>270</v>
      </c>
      <c r="B211" t="s">
        <v>71</v>
      </c>
      <c r="C211" t="s">
        <v>504</v>
      </c>
      <c r="G211" s="110">
        <v>30</v>
      </c>
      <c r="H211" s="111" t="s">
        <v>500</v>
      </c>
      <c r="I211" t="s">
        <v>504</v>
      </c>
    </row>
    <row r="212" spans="1:9" ht="16.5">
      <c r="A212" s="1" t="s">
        <v>271</v>
      </c>
      <c r="B212" t="s">
        <v>52</v>
      </c>
      <c r="C212" t="s">
        <v>504</v>
      </c>
      <c r="G212" s="110">
        <v>31</v>
      </c>
      <c r="H212" s="111" t="s">
        <v>499</v>
      </c>
      <c r="I212" t="s">
        <v>504</v>
      </c>
    </row>
    <row r="213" spans="1:9" ht="16.5">
      <c r="A213" s="1" t="s">
        <v>272</v>
      </c>
      <c r="B213" t="s">
        <v>54</v>
      </c>
      <c r="C213" t="s">
        <v>504</v>
      </c>
      <c r="G213" s="111">
        <v>1</v>
      </c>
      <c r="H213" s="111" t="s">
        <v>56</v>
      </c>
      <c r="I213" t="s">
        <v>504</v>
      </c>
    </row>
    <row r="214" spans="1:9" ht="16.5">
      <c r="A214" s="1" t="s">
        <v>273</v>
      </c>
      <c r="B214" t="s">
        <v>56</v>
      </c>
      <c r="C214" t="s">
        <v>504</v>
      </c>
      <c r="G214" s="111">
        <v>2</v>
      </c>
      <c r="H214" s="111" t="s">
        <v>58</v>
      </c>
      <c r="I214" t="s">
        <v>504</v>
      </c>
    </row>
    <row r="215" spans="1:9" ht="16.5">
      <c r="A215" s="1" t="s">
        <v>274</v>
      </c>
      <c r="B215" t="s">
        <v>58</v>
      </c>
      <c r="C215" t="s">
        <v>504</v>
      </c>
      <c r="G215" s="112">
        <v>3</v>
      </c>
      <c r="H215" s="113" t="s">
        <v>60</v>
      </c>
      <c r="I215" t="s">
        <v>503</v>
      </c>
    </row>
    <row r="216" spans="1:9" ht="16.5">
      <c r="A216" s="1" t="s">
        <v>275</v>
      </c>
      <c r="B216" t="s">
        <v>60</v>
      </c>
      <c r="C216" t="s">
        <v>503</v>
      </c>
      <c r="G216" s="109">
        <v>4</v>
      </c>
      <c r="H216" s="108" t="s">
        <v>62</v>
      </c>
      <c r="I216" t="s">
        <v>503</v>
      </c>
    </row>
    <row r="217" spans="1:9" ht="16.5">
      <c r="A217" s="1" t="s">
        <v>276</v>
      </c>
      <c r="B217" t="s">
        <v>62</v>
      </c>
      <c r="C217" t="s">
        <v>503</v>
      </c>
      <c r="G217" s="110">
        <v>5</v>
      </c>
      <c r="H217" s="111" t="s">
        <v>71</v>
      </c>
      <c r="I217" t="s">
        <v>504</v>
      </c>
    </row>
    <row r="218" spans="1:9" ht="16.5">
      <c r="A218" s="1" t="s">
        <v>277</v>
      </c>
      <c r="B218" t="s">
        <v>71</v>
      </c>
      <c r="C218" t="s">
        <v>504</v>
      </c>
      <c r="G218" s="110">
        <v>6</v>
      </c>
      <c r="H218" s="111" t="s">
        <v>52</v>
      </c>
      <c r="I218" t="s">
        <v>504</v>
      </c>
    </row>
    <row r="219" spans="1:9" ht="16.5">
      <c r="A219" s="1" t="s">
        <v>278</v>
      </c>
      <c r="B219" t="s">
        <v>52</v>
      </c>
      <c r="C219" t="s">
        <v>504</v>
      </c>
      <c r="G219" s="110">
        <v>7</v>
      </c>
      <c r="H219" s="111" t="s">
        <v>54</v>
      </c>
      <c r="I219" t="s">
        <v>504</v>
      </c>
    </row>
    <row r="220" spans="1:9" ht="16.5">
      <c r="A220" s="1" t="s">
        <v>279</v>
      </c>
      <c r="B220" t="s">
        <v>54</v>
      </c>
      <c r="C220" t="s">
        <v>504</v>
      </c>
      <c r="G220" s="111">
        <v>8</v>
      </c>
      <c r="H220" s="111" t="s">
        <v>56</v>
      </c>
      <c r="I220" t="s">
        <v>504</v>
      </c>
    </row>
    <row r="221" spans="1:9" ht="16.5">
      <c r="A221" s="1" t="s">
        <v>280</v>
      </c>
      <c r="B221" t="s">
        <v>56</v>
      </c>
      <c r="C221" t="s">
        <v>504</v>
      </c>
      <c r="G221" s="111">
        <v>9</v>
      </c>
      <c r="H221" s="111" t="s">
        <v>58</v>
      </c>
      <c r="I221" t="s">
        <v>504</v>
      </c>
    </row>
    <row r="222" spans="1:9" ht="16.5">
      <c r="A222" s="1" t="s">
        <v>281</v>
      </c>
      <c r="B222" t="s">
        <v>498</v>
      </c>
      <c r="C222" t="s">
        <v>504</v>
      </c>
      <c r="G222" s="112">
        <v>10</v>
      </c>
      <c r="H222" s="112" t="s">
        <v>60</v>
      </c>
      <c r="I222" t="s">
        <v>503</v>
      </c>
    </row>
    <row r="223" spans="1:9" ht="16.5">
      <c r="A223" s="1" t="s">
        <v>282</v>
      </c>
      <c r="B223" t="s">
        <v>60</v>
      </c>
      <c r="C223" t="s">
        <v>503</v>
      </c>
      <c r="G223" s="108">
        <v>11</v>
      </c>
      <c r="H223" s="108" t="s">
        <v>62</v>
      </c>
      <c r="I223" t="s">
        <v>503</v>
      </c>
    </row>
    <row r="224" spans="1:10" ht="16.5">
      <c r="A224" s="1" t="s">
        <v>283</v>
      </c>
      <c r="B224" t="s">
        <v>545</v>
      </c>
      <c r="C224" t="s">
        <v>503</v>
      </c>
      <c r="D224" t="s">
        <v>516</v>
      </c>
      <c r="G224" s="108">
        <v>12</v>
      </c>
      <c r="H224" s="108" t="s">
        <v>505</v>
      </c>
      <c r="I224" t="s">
        <v>503</v>
      </c>
      <c r="J224" t="s">
        <v>516</v>
      </c>
    </row>
    <row r="225" spans="1:9" ht="16.5">
      <c r="A225" s="1" t="s">
        <v>284</v>
      </c>
      <c r="B225" t="s">
        <v>536</v>
      </c>
      <c r="C225" t="s">
        <v>503</v>
      </c>
      <c r="D225" t="s">
        <v>546</v>
      </c>
      <c r="G225" s="110">
        <v>13</v>
      </c>
      <c r="H225" s="111" t="s">
        <v>52</v>
      </c>
      <c r="I225" t="s">
        <v>504</v>
      </c>
    </row>
    <row r="226" spans="1:9" ht="16.5">
      <c r="A226" s="1" t="s">
        <v>285</v>
      </c>
      <c r="B226" t="s">
        <v>52</v>
      </c>
      <c r="C226" t="s">
        <v>504</v>
      </c>
      <c r="G226" s="110">
        <v>14</v>
      </c>
      <c r="H226" s="111" t="s">
        <v>54</v>
      </c>
      <c r="I226" t="s">
        <v>504</v>
      </c>
    </row>
    <row r="227" spans="1:9" ht="16.5">
      <c r="A227" s="1" t="s">
        <v>286</v>
      </c>
      <c r="B227" t="s">
        <v>54</v>
      </c>
      <c r="C227" t="s">
        <v>504</v>
      </c>
      <c r="G227" s="111">
        <v>15</v>
      </c>
      <c r="H227" s="111" t="s">
        <v>56</v>
      </c>
      <c r="I227" t="s">
        <v>504</v>
      </c>
    </row>
    <row r="228" spans="1:9" ht="16.5">
      <c r="A228" s="1" t="s">
        <v>287</v>
      </c>
      <c r="B228" t="s">
        <v>56</v>
      </c>
      <c r="C228" t="s">
        <v>504</v>
      </c>
      <c r="G228" s="111">
        <v>16</v>
      </c>
      <c r="H228" s="111" t="s">
        <v>58</v>
      </c>
      <c r="I228" t="s">
        <v>504</v>
      </c>
    </row>
    <row r="229" spans="1:9" ht="16.5">
      <c r="A229" s="1" t="s">
        <v>288</v>
      </c>
      <c r="B229" t="s">
        <v>58</v>
      </c>
      <c r="C229" t="s">
        <v>504</v>
      </c>
      <c r="G229" s="112">
        <v>17</v>
      </c>
      <c r="H229" s="113" t="s">
        <v>60</v>
      </c>
      <c r="I229" t="s">
        <v>503</v>
      </c>
    </row>
    <row r="230" spans="1:9" ht="16.5">
      <c r="A230" s="1" t="s">
        <v>289</v>
      </c>
      <c r="B230" t="s">
        <v>60</v>
      </c>
      <c r="C230" t="s">
        <v>503</v>
      </c>
      <c r="G230" s="109">
        <v>18</v>
      </c>
      <c r="H230" s="108" t="s">
        <v>62</v>
      </c>
      <c r="I230" t="s">
        <v>503</v>
      </c>
    </row>
    <row r="231" spans="1:9" ht="16.5">
      <c r="A231" s="1" t="s">
        <v>290</v>
      </c>
      <c r="B231" t="s">
        <v>62</v>
      </c>
      <c r="C231" t="s">
        <v>503</v>
      </c>
      <c r="G231" s="110">
        <v>19</v>
      </c>
      <c r="H231" s="111" t="s">
        <v>71</v>
      </c>
      <c r="I231" t="s">
        <v>504</v>
      </c>
    </row>
    <row r="232" spans="1:9" ht="16.5">
      <c r="A232" s="1" t="s">
        <v>291</v>
      </c>
      <c r="B232" t="s">
        <v>71</v>
      </c>
      <c r="C232" t="s">
        <v>504</v>
      </c>
      <c r="G232" s="110">
        <v>20</v>
      </c>
      <c r="H232" s="111" t="s">
        <v>52</v>
      </c>
      <c r="I232" t="s">
        <v>504</v>
      </c>
    </row>
    <row r="233" spans="1:9" ht="16.5">
      <c r="A233" s="1" t="s">
        <v>292</v>
      </c>
      <c r="B233" t="s">
        <v>52</v>
      </c>
      <c r="C233" t="s">
        <v>504</v>
      </c>
      <c r="G233" s="111">
        <v>21</v>
      </c>
      <c r="H233" s="111" t="s">
        <v>54</v>
      </c>
      <c r="I233" t="s">
        <v>504</v>
      </c>
    </row>
    <row r="234" spans="1:9" ht="16.5">
      <c r="A234" s="1" t="s">
        <v>293</v>
      </c>
      <c r="B234" t="s">
        <v>54</v>
      </c>
      <c r="C234" t="s">
        <v>504</v>
      </c>
      <c r="G234" s="111">
        <v>22</v>
      </c>
      <c r="H234" s="111" t="s">
        <v>56</v>
      </c>
      <c r="I234" t="s">
        <v>504</v>
      </c>
    </row>
    <row r="235" spans="1:9" ht="16.5">
      <c r="A235" s="1" t="s">
        <v>294</v>
      </c>
      <c r="B235" t="s">
        <v>56</v>
      </c>
      <c r="C235" t="s">
        <v>504</v>
      </c>
      <c r="G235" s="111">
        <v>23</v>
      </c>
      <c r="H235" s="111" t="s">
        <v>58</v>
      </c>
      <c r="I235" t="s">
        <v>504</v>
      </c>
    </row>
    <row r="236" spans="1:9" ht="16.5">
      <c r="A236" s="1" t="s">
        <v>295</v>
      </c>
      <c r="B236" t="s">
        <v>58</v>
      </c>
      <c r="C236" t="s">
        <v>504</v>
      </c>
      <c r="G236" s="112">
        <v>24</v>
      </c>
      <c r="H236" s="113" t="s">
        <v>60</v>
      </c>
      <c r="I236" t="s">
        <v>503</v>
      </c>
    </row>
    <row r="237" spans="1:9" ht="16.5">
      <c r="A237" s="1" t="s">
        <v>296</v>
      </c>
      <c r="B237" t="s">
        <v>60</v>
      </c>
      <c r="C237" t="s">
        <v>503</v>
      </c>
      <c r="G237" s="109">
        <v>25</v>
      </c>
      <c r="H237" s="108" t="s">
        <v>62</v>
      </c>
      <c r="I237" t="s">
        <v>503</v>
      </c>
    </row>
    <row r="238" spans="1:9" ht="16.5">
      <c r="A238" s="1" t="s">
        <v>297</v>
      </c>
      <c r="B238" t="s">
        <v>62</v>
      </c>
      <c r="C238" t="s">
        <v>503</v>
      </c>
      <c r="G238" s="110">
        <v>26</v>
      </c>
      <c r="H238" s="111" t="s">
        <v>71</v>
      </c>
      <c r="I238" t="s">
        <v>504</v>
      </c>
    </row>
    <row r="239" spans="1:9" ht="16.5">
      <c r="A239" s="1" t="s">
        <v>298</v>
      </c>
      <c r="B239" t="s">
        <v>71</v>
      </c>
      <c r="C239" t="s">
        <v>504</v>
      </c>
      <c r="G239" s="110">
        <v>27</v>
      </c>
      <c r="H239" s="111" t="s">
        <v>52</v>
      </c>
      <c r="I239" t="s">
        <v>504</v>
      </c>
    </row>
    <row r="240" spans="1:9" ht="16.5">
      <c r="A240" s="1" t="s">
        <v>299</v>
      </c>
      <c r="B240" t="s">
        <v>52</v>
      </c>
      <c r="C240" t="s">
        <v>504</v>
      </c>
      <c r="G240" s="110">
        <v>28</v>
      </c>
      <c r="H240" s="111" t="s">
        <v>54</v>
      </c>
      <c r="I240" t="s">
        <v>504</v>
      </c>
    </row>
    <row r="241" spans="1:9" ht="16.5">
      <c r="A241" s="1" t="s">
        <v>300</v>
      </c>
      <c r="B241" t="s">
        <v>54</v>
      </c>
      <c r="C241" t="s">
        <v>504</v>
      </c>
      <c r="G241" s="111">
        <v>29</v>
      </c>
      <c r="H241" s="111" t="s">
        <v>56</v>
      </c>
      <c r="I241" t="s">
        <v>504</v>
      </c>
    </row>
    <row r="242" spans="1:9" ht="16.5">
      <c r="A242" s="1" t="s">
        <v>301</v>
      </c>
      <c r="B242" t="s">
        <v>56</v>
      </c>
      <c r="C242" t="s">
        <v>504</v>
      </c>
      <c r="G242" s="111">
        <v>30</v>
      </c>
      <c r="H242" s="111" t="s">
        <v>498</v>
      </c>
      <c r="I242" t="s">
        <v>504</v>
      </c>
    </row>
    <row r="243" spans="1:9" ht="16.5">
      <c r="A243" s="1" t="s">
        <v>302</v>
      </c>
      <c r="B243" t="s">
        <v>58</v>
      </c>
      <c r="C243" t="s">
        <v>504</v>
      </c>
      <c r="G243" s="112">
        <v>31</v>
      </c>
      <c r="H243" s="112" t="s">
        <v>497</v>
      </c>
      <c r="I243" t="s">
        <v>503</v>
      </c>
    </row>
    <row r="244" spans="1:9" ht="16.5">
      <c r="A244" s="1" t="s">
        <v>303</v>
      </c>
      <c r="B244" t="s">
        <v>60</v>
      </c>
      <c r="C244" t="s">
        <v>503</v>
      </c>
      <c r="G244" s="109">
        <v>1</v>
      </c>
      <c r="H244" s="108" t="s">
        <v>62</v>
      </c>
      <c r="I244" t="s">
        <v>503</v>
      </c>
    </row>
    <row r="245" spans="1:9" ht="16.5">
      <c r="A245" s="1" t="s">
        <v>304</v>
      </c>
      <c r="B245" t="s">
        <v>62</v>
      </c>
      <c r="C245" t="s">
        <v>503</v>
      </c>
      <c r="G245" s="110">
        <v>2</v>
      </c>
      <c r="H245" s="111" t="s">
        <v>71</v>
      </c>
      <c r="I245" t="s">
        <v>504</v>
      </c>
    </row>
    <row r="246" spans="1:9" ht="16.5">
      <c r="A246" s="1" t="s">
        <v>305</v>
      </c>
      <c r="B246" t="s">
        <v>71</v>
      </c>
      <c r="C246" t="s">
        <v>504</v>
      </c>
      <c r="G246" s="110">
        <v>3</v>
      </c>
      <c r="H246" s="111" t="s">
        <v>52</v>
      </c>
      <c r="I246" t="s">
        <v>504</v>
      </c>
    </row>
    <row r="247" spans="1:9" ht="16.5">
      <c r="A247" s="1" t="s">
        <v>306</v>
      </c>
      <c r="B247" t="s">
        <v>52</v>
      </c>
      <c r="C247" t="s">
        <v>504</v>
      </c>
      <c r="G247" s="111">
        <v>4</v>
      </c>
      <c r="H247" s="111" t="s">
        <v>54</v>
      </c>
      <c r="I247" t="s">
        <v>504</v>
      </c>
    </row>
    <row r="248" spans="1:9" ht="16.5">
      <c r="A248" s="1" t="s">
        <v>307</v>
      </c>
      <c r="B248" t="s">
        <v>54</v>
      </c>
      <c r="C248" t="s">
        <v>504</v>
      </c>
      <c r="G248" s="111">
        <v>5</v>
      </c>
      <c r="H248" s="111" t="s">
        <v>56</v>
      </c>
      <c r="I248" t="s">
        <v>504</v>
      </c>
    </row>
    <row r="249" spans="1:9" ht="16.5">
      <c r="A249" s="1" t="s">
        <v>308</v>
      </c>
      <c r="B249" t="s">
        <v>56</v>
      </c>
      <c r="C249" t="s">
        <v>504</v>
      </c>
      <c r="G249" s="111">
        <v>6</v>
      </c>
      <c r="H249" s="111" t="s">
        <v>58</v>
      </c>
      <c r="I249" t="s">
        <v>504</v>
      </c>
    </row>
    <row r="250" spans="1:9" ht="16.5">
      <c r="A250" s="1" t="s">
        <v>309</v>
      </c>
      <c r="B250" t="s">
        <v>58</v>
      </c>
      <c r="C250" t="s">
        <v>504</v>
      </c>
      <c r="G250" s="112">
        <v>7</v>
      </c>
      <c r="H250" s="113" t="s">
        <v>60</v>
      </c>
      <c r="I250" t="s">
        <v>503</v>
      </c>
    </row>
    <row r="251" spans="1:9" ht="16.5">
      <c r="A251" s="1" t="s">
        <v>310</v>
      </c>
      <c r="B251" t="s">
        <v>60</v>
      </c>
      <c r="C251" t="s">
        <v>503</v>
      </c>
      <c r="G251" s="109">
        <v>8</v>
      </c>
      <c r="H251" s="108" t="s">
        <v>62</v>
      </c>
      <c r="I251" t="s">
        <v>503</v>
      </c>
    </row>
    <row r="252" spans="1:9" ht="16.5">
      <c r="A252" s="1" t="s">
        <v>311</v>
      </c>
      <c r="B252" t="s">
        <v>62</v>
      </c>
      <c r="C252" t="s">
        <v>503</v>
      </c>
      <c r="G252" s="110">
        <v>9</v>
      </c>
      <c r="H252" s="111" t="s">
        <v>71</v>
      </c>
      <c r="I252" t="s">
        <v>504</v>
      </c>
    </row>
    <row r="253" spans="1:9" ht="16.5">
      <c r="A253" s="1" t="s">
        <v>312</v>
      </c>
      <c r="B253" t="s">
        <v>71</v>
      </c>
      <c r="C253" t="s">
        <v>504</v>
      </c>
      <c r="G253" s="110">
        <v>10</v>
      </c>
      <c r="H253" s="111" t="s">
        <v>52</v>
      </c>
      <c r="I253" t="s">
        <v>504</v>
      </c>
    </row>
    <row r="254" spans="1:9" ht="16.5">
      <c r="A254" s="1" t="s">
        <v>313</v>
      </c>
      <c r="B254" t="s">
        <v>52</v>
      </c>
      <c r="C254" t="s">
        <v>504</v>
      </c>
      <c r="G254" s="111">
        <v>11</v>
      </c>
      <c r="H254" s="111" t="s">
        <v>54</v>
      </c>
      <c r="I254" t="s">
        <v>504</v>
      </c>
    </row>
    <row r="255" spans="1:9" ht="16.5">
      <c r="A255" s="1" t="s">
        <v>314</v>
      </c>
      <c r="B255" t="s">
        <v>54</v>
      </c>
      <c r="C255" t="s">
        <v>504</v>
      </c>
      <c r="G255" s="111">
        <v>12</v>
      </c>
      <c r="H255" s="111" t="s">
        <v>56</v>
      </c>
      <c r="I255" t="s">
        <v>504</v>
      </c>
    </row>
    <row r="256" spans="1:9" ht="16.5">
      <c r="A256" s="1" t="s">
        <v>315</v>
      </c>
      <c r="B256" t="s">
        <v>56</v>
      </c>
      <c r="C256" t="s">
        <v>504</v>
      </c>
      <c r="G256" s="111">
        <v>13</v>
      </c>
      <c r="H256" s="111" t="s">
        <v>58</v>
      </c>
      <c r="I256" t="s">
        <v>504</v>
      </c>
    </row>
    <row r="257" spans="1:9" ht="16.5">
      <c r="A257" s="1" t="s">
        <v>316</v>
      </c>
      <c r="B257" t="s">
        <v>58</v>
      </c>
      <c r="C257" t="s">
        <v>504</v>
      </c>
      <c r="G257" s="112">
        <v>14</v>
      </c>
      <c r="H257" s="113" t="s">
        <v>60</v>
      </c>
      <c r="I257" t="s">
        <v>503</v>
      </c>
    </row>
    <row r="258" spans="1:9" ht="16.5">
      <c r="A258" s="1" t="s">
        <v>317</v>
      </c>
      <c r="B258" t="s">
        <v>60</v>
      </c>
      <c r="C258" t="s">
        <v>503</v>
      </c>
      <c r="G258" s="109">
        <v>15</v>
      </c>
      <c r="H258" s="108" t="s">
        <v>62</v>
      </c>
      <c r="I258" t="s">
        <v>503</v>
      </c>
    </row>
    <row r="259" spans="1:10" ht="16.5">
      <c r="A259" s="1" t="s">
        <v>318</v>
      </c>
      <c r="B259" t="s">
        <v>62</v>
      </c>
      <c r="C259" t="s">
        <v>503</v>
      </c>
      <c r="G259" s="108">
        <v>16</v>
      </c>
      <c r="H259" s="108" t="s">
        <v>505</v>
      </c>
      <c r="I259" t="s">
        <v>503</v>
      </c>
      <c r="J259" t="s">
        <v>517</v>
      </c>
    </row>
    <row r="260" spans="1:9" ht="16.5">
      <c r="A260" s="1" t="s">
        <v>319</v>
      </c>
      <c r="B260" t="s">
        <v>536</v>
      </c>
      <c r="C260" t="s">
        <v>503</v>
      </c>
      <c r="D260" t="s">
        <v>517</v>
      </c>
      <c r="G260" s="110">
        <v>17</v>
      </c>
      <c r="H260" s="111" t="s">
        <v>52</v>
      </c>
      <c r="I260" t="s">
        <v>504</v>
      </c>
    </row>
    <row r="261" spans="1:9" ht="16.5">
      <c r="A261" s="1" t="s">
        <v>320</v>
      </c>
      <c r="B261" t="s">
        <v>52</v>
      </c>
      <c r="C261" t="s">
        <v>504</v>
      </c>
      <c r="G261" s="110">
        <v>18</v>
      </c>
      <c r="H261" s="111" t="s">
        <v>54</v>
      </c>
      <c r="I261" t="s">
        <v>504</v>
      </c>
    </row>
    <row r="262" spans="1:9" ht="16.5">
      <c r="A262" s="1" t="s">
        <v>321</v>
      </c>
      <c r="B262" t="s">
        <v>54</v>
      </c>
      <c r="C262" t="s">
        <v>504</v>
      </c>
      <c r="G262" s="110">
        <v>19</v>
      </c>
      <c r="H262" s="111" t="s">
        <v>56</v>
      </c>
      <c r="I262" t="s">
        <v>504</v>
      </c>
    </row>
    <row r="263" spans="1:9" ht="16.5">
      <c r="A263" s="1" t="s">
        <v>322</v>
      </c>
      <c r="B263" t="s">
        <v>56</v>
      </c>
      <c r="C263" t="s">
        <v>504</v>
      </c>
      <c r="G263" s="111">
        <v>20</v>
      </c>
      <c r="H263" s="111" t="s">
        <v>58</v>
      </c>
      <c r="I263" t="s">
        <v>504</v>
      </c>
    </row>
    <row r="264" spans="1:9" ht="16.5">
      <c r="A264" s="1" t="s">
        <v>323</v>
      </c>
      <c r="B264" t="s">
        <v>58</v>
      </c>
      <c r="C264" t="s">
        <v>504</v>
      </c>
      <c r="G264" s="112">
        <v>21</v>
      </c>
      <c r="H264" s="113" t="s">
        <v>60</v>
      </c>
      <c r="I264" t="s">
        <v>503</v>
      </c>
    </row>
    <row r="265" spans="1:9" ht="16.5">
      <c r="A265" s="1" t="s">
        <v>324</v>
      </c>
      <c r="B265" t="s">
        <v>60</v>
      </c>
      <c r="C265" t="s">
        <v>503</v>
      </c>
      <c r="G265" s="109">
        <v>22</v>
      </c>
      <c r="H265" s="108" t="s">
        <v>62</v>
      </c>
      <c r="I265" t="s">
        <v>503</v>
      </c>
    </row>
    <row r="266" spans="1:10" ht="16.5">
      <c r="A266" s="1" t="s">
        <v>325</v>
      </c>
      <c r="B266" t="s">
        <v>62</v>
      </c>
      <c r="C266" t="s">
        <v>503</v>
      </c>
      <c r="D266" t="s">
        <v>518</v>
      </c>
      <c r="G266" s="109">
        <v>23</v>
      </c>
      <c r="H266" s="108" t="s">
        <v>505</v>
      </c>
      <c r="I266" t="s">
        <v>503</v>
      </c>
      <c r="J266" t="s">
        <v>518</v>
      </c>
    </row>
    <row r="267" spans="1:9" ht="16.5">
      <c r="A267" s="1" t="s">
        <v>326</v>
      </c>
      <c r="B267" t="s">
        <v>547</v>
      </c>
      <c r="C267" t="s">
        <v>503</v>
      </c>
      <c r="D267" t="s">
        <v>548</v>
      </c>
      <c r="G267" s="110">
        <v>24</v>
      </c>
      <c r="H267" s="111" t="s">
        <v>52</v>
      </c>
      <c r="I267" t="s">
        <v>504</v>
      </c>
    </row>
    <row r="268" spans="1:9" ht="16.5">
      <c r="A268" s="1" t="s">
        <v>327</v>
      </c>
      <c r="B268" t="s">
        <v>52</v>
      </c>
      <c r="C268" t="s">
        <v>504</v>
      </c>
      <c r="G268" s="110">
        <v>25</v>
      </c>
      <c r="H268" s="111" t="s">
        <v>54</v>
      </c>
      <c r="I268" t="s">
        <v>504</v>
      </c>
    </row>
    <row r="269" spans="1:9" ht="16.5">
      <c r="A269" s="1" t="s">
        <v>328</v>
      </c>
      <c r="B269" t="s">
        <v>54</v>
      </c>
      <c r="C269" t="s">
        <v>504</v>
      </c>
      <c r="G269" s="111">
        <v>26</v>
      </c>
      <c r="H269" s="111" t="s">
        <v>56</v>
      </c>
      <c r="I269" t="s">
        <v>504</v>
      </c>
    </row>
    <row r="270" spans="1:9" ht="16.5">
      <c r="A270" s="1" t="s">
        <v>329</v>
      </c>
      <c r="B270" t="s">
        <v>56</v>
      </c>
      <c r="C270" t="s">
        <v>504</v>
      </c>
      <c r="G270" s="111">
        <v>27</v>
      </c>
      <c r="H270" s="111" t="s">
        <v>58</v>
      </c>
      <c r="I270" t="s">
        <v>504</v>
      </c>
    </row>
    <row r="271" spans="1:9" ht="16.5">
      <c r="A271" s="1" t="s">
        <v>330</v>
      </c>
      <c r="B271" t="s">
        <v>58</v>
      </c>
      <c r="C271" t="s">
        <v>504</v>
      </c>
      <c r="G271" s="112">
        <v>28</v>
      </c>
      <c r="H271" s="113" t="s">
        <v>60</v>
      </c>
      <c r="I271" t="s">
        <v>503</v>
      </c>
    </row>
    <row r="272" spans="1:9" ht="16.5">
      <c r="A272" s="1" t="s">
        <v>331</v>
      </c>
      <c r="B272" t="s">
        <v>60</v>
      </c>
      <c r="C272" t="s">
        <v>503</v>
      </c>
      <c r="G272" s="109">
        <v>29</v>
      </c>
      <c r="H272" s="108" t="s">
        <v>496</v>
      </c>
      <c r="I272" t="s">
        <v>503</v>
      </c>
    </row>
    <row r="273" spans="1:9" ht="16.5">
      <c r="A273" s="1" t="s">
        <v>332</v>
      </c>
      <c r="B273" t="s">
        <v>62</v>
      </c>
      <c r="C273" t="s">
        <v>503</v>
      </c>
      <c r="G273" s="110">
        <v>30</v>
      </c>
      <c r="H273" s="110" t="s">
        <v>495</v>
      </c>
      <c r="I273" t="s">
        <v>504</v>
      </c>
    </row>
    <row r="274" spans="1:9" ht="16.5">
      <c r="A274" s="1" t="s">
        <v>333</v>
      </c>
      <c r="B274" t="s">
        <v>71</v>
      </c>
      <c r="C274" t="s">
        <v>504</v>
      </c>
      <c r="G274" s="110">
        <v>1</v>
      </c>
      <c r="H274" s="111" t="s">
        <v>52</v>
      </c>
      <c r="I274" t="s">
        <v>504</v>
      </c>
    </row>
    <row r="275" spans="1:9" ht="16.5">
      <c r="A275" s="1" t="s">
        <v>334</v>
      </c>
      <c r="B275" t="s">
        <v>52</v>
      </c>
      <c r="C275" t="s">
        <v>504</v>
      </c>
      <c r="G275" s="111">
        <v>2</v>
      </c>
      <c r="H275" s="111" t="s">
        <v>54</v>
      </c>
      <c r="I275" t="s">
        <v>504</v>
      </c>
    </row>
    <row r="276" spans="1:9" ht="16.5">
      <c r="A276" s="1" t="s">
        <v>335</v>
      </c>
      <c r="B276" t="s">
        <v>54</v>
      </c>
      <c r="C276" t="s">
        <v>504</v>
      </c>
      <c r="G276" s="111">
        <v>3</v>
      </c>
      <c r="H276" s="111" t="s">
        <v>56</v>
      </c>
      <c r="I276" t="s">
        <v>504</v>
      </c>
    </row>
    <row r="277" spans="1:9" ht="16.5">
      <c r="A277" s="1" t="s">
        <v>336</v>
      </c>
      <c r="B277" t="s">
        <v>56</v>
      </c>
      <c r="C277" t="s">
        <v>504</v>
      </c>
      <c r="G277" s="111">
        <v>4</v>
      </c>
      <c r="H277" s="111" t="s">
        <v>58</v>
      </c>
      <c r="I277" t="s">
        <v>504</v>
      </c>
    </row>
    <row r="278" spans="1:9" ht="16.5">
      <c r="A278" s="1" t="s">
        <v>337</v>
      </c>
      <c r="B278" t="s">
        <v>58</v>
      </c>
      <c r="C278" t="s">
        <v>504</v>
      </c>
      <c r="G278" s="112">
        <v>5</v>
      </c>
      <c r="H278" s="113" t="s">
        <v>60</v>
      </c>
      <c r="I278" t="s">
        <v>503</v>
      </c>
    </row>
    <row r="279" spans="1:9" ht="16.5">
      <c r="A279" s="1" t="s">
        <v>338</v>
      </c>
      <c r="B279" t="s">
        <v>60</v>
      </c>
      <c r="C279" t="s">
        <v>503</v>
      </c>
      <c r="G279" s="109">
        <v>6</v>
      </c>
      <c r="H279" s="108" t="s">
        <v>62</v>
      </c>
      <c r="I279" t="s">
        <v>503</v>
      </c>
    </row>
    <row r="280" spans="1:9" ht="16.5">
      <c r="A280" s="1" t="s">
        <v>339</v>
      </c>
      <c r="B280" t="s">
        <v>62</v>
      </c>
      <c r="C280" t="s">
        <v>503</v>
      </c>
      <c r="G280" s="110">
        <v>7</v>
      </c>
      <c r="H280" s="110" t="s">
        <v>71</v>
      </c>
      <c r="I280" t="s">
        <v>504</v>
      </c>
    </row>
    <row r="281" spans="1:9" ht="16.5">
      <c r="A281" s="1" t="s">
        <v>340</v>
      </c>
      <c r="B281" t="s">
        <v>71</v>
      </c>
      <c r="C281" t="s">
        <v>504</v>
      </c>
      <c r="G281" s="110">
        <v>8</v>
      </c>
      <c r="H281" s="111" t="s">
        <v>52</v>
      </c>
      <c r="I281" t="s">
        <v>504</v>
      </c>
    </row>
    <row r="282" spans="1:9" ht="16.5">
      <c r="A282" s="1" t="s">
        <v>341</v>
      </c>
      <c r="B282" t="s">
        <v>52</v>
      </c>
      <c r="C282" t="s">
        <v>504</v>
      </c>
      <c r="G282" s="110">
        <v>9</v>
      </c>
      <c r="H282" s="111" t="s">
        <v>54</v>
      </c>
      <c r="I282" t="s">
        <v>504</v>
      </c>
    </row>
    <row r="283" spans="1:9" ht="16.5">
      <c r="A283" s="1" t="s">
        <v>342</v>
      </c>
      <c r="B283" t="s">
        <v>54</v>
      </c>
      <c r="C283" t="s">
        <v>504</v>
      </c>
      <c r="G283" s="111">
        <v>10</v>
      </c>
      <c r="H283" s="111" t="s">
        <v>56</v>
      </c>
      <c r="I283" t="s">
        <v>504</v>
      </c>
    </row>
    <row r="284" spans="1:9" ht="16.5">
      <c r="A284" s="1" t="s">
        <v>343</v>
      </c>
      <c r="B284" t="s">
        <v>56</v>
      </c>
      <c r="C284" t="s">
        <v>504</v>
      </c>
      <c r="G284" s="111">
        <v>11</v>
      </c>
      <c r="H284" s="111" t="s">
        <v>58</v>
      </c>
      <c r="I284" t="s">
        <v>504</v>
      </c>
    </row>
    <row r="285" spans="1:9" ht="16.5">
      <c r="A285" s="1" t="s">
        <v>344</v>
      </c>
      <c r="B285" t="s">
        <v>58</v>
      </c>
      <c r="C285" t="s">
        <v>504</v>
      </c>
      <c r="G285" s="112">
        <v>12</v>
      </c>
      <c r="H285" s="113" t="s">
        <v>60</v>
      </c>
      <c r="I285" t="s">
        <v>503</v>
      </c>
    </row>
    <row r="286" spans="1:9" ht="16.5">
      <c r="A286" s="1" t="s">
        <v>345</v>
      </c>
      <c r="B286" t="s">
        <v>60</v>
      </c>
      <c r="C286" t="s">
        <v>503</v>
      </c>
      <c r="G286" s="109">
        <v>13</v>
      </c>
      <c r="H286" s="108" t="s">
        <v>62</v>
      </c>
      <c r="I286" t="s">
        <v>503</v>
      </c>
    </row>
    <row r="287" spans="1:10" ht="16.5">
      <c r="A287" s="1" t="s">
        <v>346</v>
      </c>
      <c r="B287" t="s">
        <v>62</v>
      </c>
      <c r="C287" t="s">
        <v>503</v>
      </c>
      <c r="G287" s="108">
        <v>14</v>
      </c>
      <c r="H287" s="108" t="s">
        <v>505</v>
      </c>
      <c r="I287" t="s">
        <v>503</v>
      </c>
      <c r="J287" t="s">
        <v>519</v>
      </c>
    </row>
    <row r="288" spans="1:9" ht="16.5">
      <c r="A288" s="1" t="s">
        <v>347</v>
      </c>
      <c r="B288" t="s">
        <v>505</v>
      </c>
      <c r="C288" t="s">
        <v>503</v>
      </c>
      <c r="D288" t="s">
        <v>549</v>
      </c>
      <c r="G288" s="110">
        <v>15</v>
      </c>
      <c r="H288" s="111" t="s">
        <v>52</v>
      </c>
      <c r="I288" t="s">
        <v>504</v>
      </c>
    </row>
    <row r="289" spans="1:9" ht="16.5">
      <c r="A289" s="1" t="s">
        <v>348</v>
      </c>
      <c r="B289" t="s">
        <v>52</v>
      </c>
      <c r="C289" t="s">
        <v>504</v>
      </c>
      <c r="G289" s="111">
        <v>16</v>
      </c>
      <c r="H289" s="111" t="s">
        <v>54</v>
      </c>
      <c r="I289" t="s">
        <v>504</v>
      </c>
    </row>
    <row r="290" spans="1:9" ht="16.5">
      <c r="A290" s="1" t="s">
        <v>349</v>
      </c>
      <c r="B290" t="s">
        <v>54</v>
      </c>
      <c r="C290" t="s">
        <v>504</v>
      </c>
      <c r="G290" s="111">
        <v>17</v>
      </c>
      <c r="H290" s="111" t="s">
        <v>56</v>
      </c>
      <c r="I290" t="s">
        <v>504</v>
      </c>
    </row>
    <row r="291" spans="1:9" ht="16.5">
      <c r="A291" s="1" t="s">
        <v>350</v>
      </c>
      <c r="B291" t="s">
        <v>56</v>
      </c>
      <c r="C291" t="s">
        <v>504</v>
      </c>
      <c r="G291" s="111">
        <v>18</v>
      </c>
      <c r="H291" s="111" t="s">
        <v>58</v>
      </c>
      <c r="I291" t="s">
        <v>504</v>
      </c>
    </row>
    <row r="292" spans="1:9" ht="16.5">
      <c r="A292" s="1" t="s">
        <v>351</v>
      </c>
      <c r="B292" t="s">
        <v>58</v>
      </c>
      <c r="C292" t="s">
        <v>504</v>
      </c>
      <c r="G292" s="112">
        <v>19</v>
      </c>
      <c r="H292" s="113" t="s">
        <v>60</v>
      </c>
      <c r="I292" t="s">
        <v>503</v>
      </c>
    </row>
    <row r="293" spans="1:9" ht="16.5">
      <c r="A293" s="1" t="s">
        <v>352</v>
      </c>
      <c r="B293" t="s">
        <v>60</v>
      </c>
      <c r="C293" t="s">
        <v>503</v>
      </c>
      <c r="G293" s="109">
        <v>20</v>
      </c>
      <c r="H293" s="108" t="s">
        <v>62</v>
      </c>
      <c r="I293" t="s">
        <v>503</v>
      </c>
    </row>
    <row r="294" spans="1:9" ht="16.5">
      <c r="A294" s="1" t="s">
        <v>353</v>
      </c>
      <c r="B294" t="s">
        <v>62</v>
      </c>
      <c r="C294" t="s">
        <v>503</v>
      </c>
      <c r="G294" s="110">
        <v>21</v>
      </c>
      <c r="H294" s="111" t="s">
        <v>71</v>
      </c>
      <c r="I294" t="s">
        <v>504</v>
      </c>
    </row>
    <row r="295" spans="1:9" ht="16.5">
      <c r="A295" s="1" t="s">
        <v>354</v>
      </c>
      <c r="B295" t="s">
        <v>71</v>
      </c>
      <c r="C295" t="s">
        <v>504</v>
      </c>
      <c r="G295" s="110">
        <v>22</v>
      </c>
      <c r="H295" s="111" t="s">
        <v>52</v>
      </c>
      <c r="I295" t="s">
        <v>504</v>
      </c>
    </row>
    <row r="296" spans="1:9" ht="16.5">
      <c r="A296" s="1" t="s">
        <v>355</v>
      </c>
      <c r="B296" t="s">
        <v>52</v>
      </c>
      <c r="C296" t="s">
        <v>504</v>
      </c>
      <c r="G296" s="111">
        <v>23</v>
      </c>
      <c r="H296" s="111" t="s">
        <v>54</v>
      </c>
      <c r="I296" t="s">
        <v>504</v>
      </c>
    </row>
    <row r="297" spans="1:9" ht="16.5">
      <c r="A297" s="1" t="s">
        <v>356</v>
      </c>
      <c r="B297" t="s">
        <v>54</v>
      </c>
      <c r="C297" t="s">
        <v>504</v>
      </c>
      <c r="G297" s="111">
        <v>24</v>
      </c>
      <c r="H297" s="111" t="s">
        <v>56</v>
      </c>
      <c r="I297" t="s">
        <v>504</v>
      </c>
    </row>
    <row r="298" spans="1:9" ht="16.5">
      <c r="A298" s="1" t="s">
        <v>357</v>
      </c>
      <c r="B298" t="s">
        <v>56</v>
      </c>
      <c r="C298" t="s">
        <v>504</v>
      </c>
      <c r="G298" s="111">
        <v>25</v>
      </c>
      <c r="H298" s="111" t="s">
        <v>58</v>
      </c>
      <c r="I298" t="s">
        <v>504</v>
      </c>
    </row>
    <row r="299" spans="1:9" ht="16.5">
      <c r="A299" s="1" t="s">
        <v>358</v>
      </c>
      <c r="B299" t="s">
        <v>58</v>
      </c>
      <c r="C299" t="s">
        <v>504</v>
      </c>
      <c r="G299" s="112">
        <v>26</v>
      </c>
      <c r="H299" s="113" t="s">
        <v>60</v>
      </c>
      <c r="I299" t="s">
        <v>503</v>
      </c>
    </row>
    <row r="300" spans="1:9" ht="16.5">
      <c r="A300" s="1" t="s">
        <v>359</v>
      </c>
      <c r="B300" t="s">
        <v>60</v>
      </c>
      <c r="C300" t="s">
        <v>503</v>
      </c>
      <c r="G300" s="109">
        <v>27</v>
      </c>
      <c r="H300" s="108" t="s">
        <v>62</v>
      </c>
      <c r="I300" t="s">
        <v>503</v>
      </c>
    </row>
    <row r="301" spans="1:9" ht="16.5">
      <c r="A301" s="1" t="s">
        <v>360</v>
      </c>
      <c r="B301" t="s">
        <v>62</v>
      </c>
      <c r="C301" t="s">
        <v>503</v>
      </c>
      <c r="G301" s="110">
        <v>28</v>
      </c>
      <c r="H301" s="111" t="s">
        <v>71</v>
      </c>
      <c r="I301" t="s">
        <v>504</v>
      </c>
    </row>
    <row r="302" spans="1:9" ht="16.5">
      <c r="A302" s="1" t="s">
        <v>361</v>
      </c>
      <c r="B302" t="s">
        <v>71</v>
      </c>
      <c r="C302" t="s">
        <v>504</v>
      </c>
      <c r="G302" s="110">
        <v>29</v>
      </c>
      <c r="H302" s="111" t="s">
        <v>52</v>
      </c>
      <c r="I302" t="s">
        <v>504</v>
      </c>
    </row>
    <row r="303" spans="1:9" ht="16.5">
      <c r="A303" s="1" t="s">
        <v>362</v>
      </c>
      <c r="B303" t="s">
        <v>52</v>
      </c>
      <c r="C303" t="s">
        <v>504</v>
      </c>
      <c r="G303" s="110">
        <v>30</v>
      </c>
      <c r="H303" s="111" t="s">
        <v>494</v>
      </c>
      <c r="I303" t="s">
        <v>504</v>
      </c>
    </row>
    <row r="304" spans="1:9" ht="17.25" thickBot="1">
      <c r="A304" s="1" t="s">
        <v>363</v>
      </c>
      <c r="B304" t="s">
        <v>499</v>
      </c>
      <c r="C304" t="s">
        <v>504</v>
      </c>
      <c r="F304" s="141"/>
      <c r="G304" s="111">
        <v>31</v>
      </c>
      <c r="H304" s="111" t="s">
        <v>487</v>
      </c>
      <c r="I304" t="s">
        <v>504</v>
      </c>
    </row>
    <row r="305" spans="1:8" ht="17.25" thickBot="1">
      <c r="A305" s="1" t="s">
        <v>364</v>
      </c>
      <c r="B305" t="s">
        <v>56</v>
      </c>
      <c r="C305" t="s">
        <v>504</v>
      </c>
      <c r="D305" s="140">
        <v>2024</v>
      </c>
      <c r="E305" s="140"/>
      <c r="F305" s="142"/>
      <c r="G305" s="110">
        <v>1</v>
      </c>
      <c r="H305" s="111" t="s">
        <v>58</v>
      </c>
    </row>
    <row r="306" spans="1:8" ht="16.5">
      <c r="A306" s="116" t="s">
        <v>365</v>
      </c>
      <c r="B306" s="117" t="s">
        <v>499</v>
      </c>
      <c r="C306" s="117" t="s">
        <v>36</v>
      </c>
      <c r="D306" s="142">
        <v>2023</v>
      </c>
      <c r="E306" s="142"/>
      <c r="G306" s="111">
        <v>2</v>
      </c>
      <c r="H306" s="111" t="s">
        <v>60</v>
      </c>
    </row>
    <row r="307" spans="1:8" ht="16.5">
      <c r="A307" s="1" t="s">
        <v>366</v>
      </c>
      <c r="B307" t="s">
        <v>56</v>
      </c>
      <c r="C307" t="s">
        <v>36</v>
      </c>
      <c r="G307" s="110">
        <v>3</v>
      </c>
      <c r="H307" s="111" t="s">
        <v>62</v>
      </c>
    </row>
    <row r="308" spans="1:8" ht="16.5">
      <c r="A308" s="1" t="s">
        <v>367</v>
      </c>
      <c r="B308" t="s">
        <v>539</v>
      </c>
      <c r="C308" t="s">
        <v>38</v>
      </c>
      <c r="D308" t="s">
        <v>368</v>
      </c>
      <c r="G308" s="111">
        <v>4</v>
      </c>
      <c r="H308" s="111" t="s">
        <v>71</v>
      </c>
    </row>
    <row r="309" spans="1:8" ht="16.5">
      <c r="A309" s="1" t="s">
        <v>369</v>
      </c>
      <c r="B309" t="s">
        <v>60</v>
      </c>
      <c r="C309" t="s">
        <v>38</v>
      </c>
      <c r="G309" s="110">
        <v>5</v>
      </c>
      <c r="H309" s="111" t="s">
        <v>52</v>
      </c>
    </row>
    <row r="310" spans="1:8" ht="16.5">
      <c r="A310" s="1" t="s">
        <v>370</v>
      </c>
      <c r="B310" t="s">
        <v>62</v>
      </c>
      <c r="C310" t="s">
        <v>38</v>
      </c>
      <c r="G310" s="111">
        <v>6</v>
      </c>
      <c r="H310" s="111" t="s">
        <v>54</v>
      </c>
    </row>
    <row r="311" spans="1:8" ht="16.5">
      <c r="A311" s="1" t="s">
        <v>371</v>
      </c>
      <c r="B311" t="s">
        <v>495</v>
      </c>
      <c r="C311" t="s">
        <v>36</v>
      </c>
      <c r="G311" s="110">
        <v>7</v>
      </c>
      <c r="H311" s="111" t="s">
        <v>56</v>
      </c>
    </row>
    <row r="312" spans="1:8" ht="16.5">
      <c r="A312" s="1" t="s">
        <v>372</v>
      </c>
      <c r="B312" t="s">
        <v>492</v>
      </c>
      <c r="C312" t="s">
        <v>36</v>
      </c>
      <c r="G312" s="111">
        <v>8</v>
      </c>
      <c r="H312" s="111" t="s">
        <v>58</v>
      </c>
    </row>
    <row r="313" spans="1:8" ht="16.5">
      <c r="A313" s="1" t="s">
        <v>373</v>
      </c>
      <c r="B313" t="s">
        <v>499</v>
      </c>
      <c r="C313" t="s">
        <v>36</v>
      </c>
      <c r="G313" s="110">
        <v>9</v>
      </c>
      <c r="H313" s="111" t="s">
        <v>60</v>
      </c>
    </row>
    <row r="314" spans="1:8" ht="16.5">
      <c r="A314" s="1" t="s">
        <v>374</v>
      </c>
      <c r="B314" t="s">
        <v>487</v>
      </c>
      <c r="C314" t="s">
        <v>36</v>
      </c>
      <c r="G314" s="111">
        <v>10</v>
      </c>
      <c r="H314" s="111" t="s">
        <v>62</v>
      </c>
    </row>
    <row r="315" spans="1:8" ht="16.5">
      <c r="A315" s="1" t="s">
        <v>375</v>
      </c>
      <c r="B315" t="s">
        <v>490</v>
      </c>
      <c r="C315" t="s">
        <v>36</v>
      </c>
      <c r="G315" s="110">
        <v>11</v>
      </c>
      <c r="H315" s="111" t="s">
        <v>71</v>
      </c>
    </row>
    <row r="316" spans="1:8" ht="16.5">
      <c r="A316" s="1" t="s">
        <v>376</v>
      </c>
      <c r="B316" t="s">
        <v>60</v>
      </c>
      <c r="C316" t="s">
        <v>38</v>
      </c>
      <c r="G316" s="111">
        <v>12</v>
      </c>
      <c r="H316" s="111" t="s">
        <v>52</v>
      </c>
    </row>
    <row r="317" spans="1:8" ht="16.5">
      <c r="A317" s="1" t="s">
        <v>377</v>
      </c>
      <c r="B317" t="s">
        <v>62</v>
      </c>
      <c r="C317" t="s">
        <v>38</v>
      </c>
      <c r="G317" s="110">
        <v>13</v>
      </c>
      <c r="H317" s="111" t="s">
        <v>54</v>
      </c>
    </row>
    <row r="318" spans="1:8" ht="16.5">
      <c r="A318" s="1" t="s">
        <v>378</v>
      </c>
      <c r="B318" t="s">
        <v>495</v>
      </c>
      <c r="C318" t="s">
        <v>36</v>
      </c>
      <c r="G318" s="111">
        <v>14</v>
      </c>
      <c r="H318" s="111" t="s">
        <v>56</v>
      </c>
    </row>
    <row r="319" spans="1:8" ht="16.5">
      <c r="A319" s="1" t="s">
        <v>379</v>
      </c>
      <c r="B319" t="s">
        <v>492</v>
      </c>
      <c r="C319" t="s">
        <v>36</v>
      </c>
      <c r="G319" s="110">
        <v>15</v>
      </c>
      <c r="H319" s="111" t="s">
        <v>58</v>
      </c>
    </row>
    <row r="320" spans="1:8" ht="16.5">
      <c r="A320" s="1" t="s">
        <v>380</v>
      </c>
      <c r="B320" t="s">
        <v>499</v>
      </c>
      <c r="C320" t="s">
        <v>36</v>
      </c>
      <c r="G320" s="111">
        <v>16</v>
      </c>
      <c r="H320" s="111" t="s">
        <v>60</v>
      </c>
    </row>
    <row r="321" spans="1:8" ht="16.5">
      <c r="A321" s="1" t="s">
        <v>381</v>
      </c>
      <c r="B321" t="s">
        <v>487</v>
      </c>
      <c r="C321" t="s">
        <v>36</v>
      </c>
      <c r="G321" s="110">
        <v>17</v>
      </c>
      <c r="H321" s="111" t="s">
        <v>62</v>
      </c>
    </row>
    <row r="322" spans="1:8" ht="16.5">
      <c r="A322" s="1" t="s">
        <v>382</v>
      </c>
      <c r="B322" t="s">
        <v>490</v>
      </c>
      <c r="C322" t="s">
        <v>36</v>
      </c>
      <c r="G322" s="111">
        <v>18</v>
      </c>
      <c r="H322" s="111" t="s">
        <v>71</v>
      </c>
    </row>
    <row r="323" spans="1:8" ht="16.5">
      <c r="A323" s="1" t="s">
        <v>383</v>
      </c>
      <c r="B323" t="s">
        <v>60</v>
      </c>
      <c r="C323" t="s">
        <v>38</v>
      </c>
      <c r="G323" s="110">
        <v>19</v>
      </c>
      <c r="H323" s="111" t="s">
        <v>52</v>
      </c>
    </row>
    <row r="324" spans="1:8" ht="16.5">
      <c r="A324" s="1" t="s">
        <v>384</v>
      </c>
      <c r="B324" t="s">
        <v>62</v>
      </c>
      <c r="C324" t="s">
        <v>38</v>
      </c>
      <c r="G324" s="111">
        <v>20</v>
      </c>
      <c r="H324" s="111" t="s">
        <v>54</v>
      </c>
    </row>
    <row r="325" spans="1:8" ht="16.5">
      <c r="A325" s="1" t="s">
        <v>385</v>
      </c>
      <c r="B325" t="s">
        <v>495</v>
      </c>
      <c r="C325" t="s">
        <v>36</v>
      </c>
      <c r="G325" s="110">
        <v>21</v>
      </c>
      <c r="H325" s="111" t="s">
        <v>56</v>
      </c>
    </row>
    <row r="326" spans="1:8" ht="16.5">
      <c r="A326" s="1" t="s">
        <v>386</v>
      </c>
      <c r="B326" t="s">
        <v>492</v>
      </c>
      <c r="C326" t="s">
        <v>36</v>
      </c>
      <c r="G326" s="111">
        <v>22</v>
      </c>
      <c r="H326" s="111" t="s">
        <v>58</v>
      </c>
    </row>
    <row r="327" spans="1:8" ht="16.5">
      <c r="A327" s="1" t="s">
        <v>387</v>
      </c>
      <c r="B327" t="s">
        <v>54</v>
      </c>
      <c r="C327" t="s">
        <v>36</v>
      </c>
      <c r="G327" s="110">
        <v>23</v>
      </c>
      <c r="H327" s="111" t="s">
        <v>60</v>
      </c>
    </row>
    <row r="328" spans="1:8" ht="16.5">
      <c r="A328" s="1" t="s">
        <v>388</v>
      </c>
      <c r="B328" t="s">
        <v>541</v>
      </c>
      <c r="C328" t="s">
        <v>38</v>
      </c>
      <c r="D328" t="s">
        <v>389</v>
      </c>
      <c r="G328" s="111">
        <v>24</v>
      </c>
      <c r="H328" s="111" t="s">
        <v>62</v>
      </c>
    </row>
    <row r="329" spans="1:8" ht="16.5">
      <c r="A329" s="1" t="s">
        <v>390</v>
      </c>
      <c r="B329" t="s">
        <v>490</v>
      </c>
      <c r="C329" t="s">
        <v>36</v>
      </c>
      <c r="G329" s="110">
        <v>25</v>
      </c>
      <c r="H329" s="111" t="s">
        <v>71</v>
      </c>
    </row>
    <row r="330" spans="1:8" ht="16.5">
      <c r="A330" s="1" t="s">
        <v>391</v>
      </c>
      <c r="B330" t="s">
        <v>60</v>
      </c>
      <c r="C330" t="s">
        <v>38</v>
      </c>
      <c r="G330" s="111">
        <v>26</v>
      </c>
      <c r="H330" s="111" t="s">
        <v>52</v>
      </c>
    </row>
    <row r="331" spans="1:8" ht="16.5">
      <c r="A331" s="1" t="s">
        <v>392</v>
      </c>
      <c r="B331" t="s">
        <v>62</v>
      </c>
      <c r="C331" t="s">
        <v>38</v>
      </c>
      <c r="G331" s="110">
        <v>27</v>
      </c>
      <c r="H331" s="111" t="s">
        <v>54</v>
      </c>
    </row>
    <row r="332" spans="1:8" ht="16.5">
      <c r="A332" s="1" t="s">
        <v>393</v>
      </c>
      <c r="B332" t="s">
        <v>495</v>
      </c>
      <c r="C332" t="s">
        <v>36</v>
      </c>
      <c r="G332" s="111">
        <v>28</v>
      </c>
      <c r="H332" s="111" t="s">
        <v>56</v>
      </c>
    </row>
    <row r="333" spans="1:8" ht="16.5">
      <c r="A333" s="1" t="s">
        <v>394</v>
      </c>
      <c r="B333" t="s">
        <v>492</v>
      </c>
      <c r="C333" t="s">
        <v>36</v>
      </c>
      <c r="G333" s="110">
        <v>29</v>
      </c>
      <c r="H333" s="111" t="s">
        <v>58</v>
      </c>
    </row>
    <row r="334" spans="1:8" ht="16.5">
      <c r="A334" s="1" t="s">
        <v>395</v>
      </c>
      <c r="B334" t="s">
        <v>499</v>
      </c>
      <c r="C334" t="s">
        <v>36</v>
      </c>
      <c r="G334" s="111">
        <v>30</v>
      </c>
      <c r="H334" s="111" t="s">
        <v>60</v>
      </c>
    </row>
    <row r="335" spans="1:8" ht="16.5">
      <c r="A335" s="1" t="s">
        <v>396</v>
      </c>
      <c r="B335" t="s">
        <v>487</v>
      </c>
      <c r="C335" t="s">
        <v>36</v>
      </c>
      <c r="G335" s="110">
        <v>31</v>
      </c>
      <c r="H335" s="111" t="s">
        <v>62</v>
      </c>
    </row>
    <row r="336" spans="1:8" ht="16.5">
      <c r="A336" s="1" t="s">
        <v>397</v>
      </c>
      <c r="B336" t="s">
        <v>490</v>
      </c>
      <c r="C336" t="s">
        <v>36</v>
      </c>
      <c r="G336" s="111">
        <v>32</v>
      </c>
      <c r="H336" s="111" t="s">
        <v>71</v>
      </c>
    </row>
    <row r="337" spans="1:8" ht="16.5">
      <c r="A337" s="1" t="s">
        <v>398</v>
      </c>
      <c r="B337" t="s">
        <v>60</v>
      </c>
      <c r="C337" t="s">
        <v>38</v>
      </c>
      <c r="G337" s="110">
        <v>33</v>
      </c>
      <c r="H337" s="111" t="s">
        <v>52</v>
      </c>
    </row>
    <row r="338" spans="1:8" ht="16.5">
      <c r="A338" s="1" t="s">
        <v>399</v>
      </c>
      <c r="B338" t="s">
        <v>62</v>
      </c>
      <c r="C338" t="s">
        <v>38</v>
      </c>
      <c r="G338" s="111">
        <v>34</v>
      </c>
      <c r="H338" s="111" t="s">
        <v>54</v>
      </c>
    </row>
    <row r="339" spans="1:8" ht="16.5">
      <c r="A339" s="1" t="s">
        <v>400</v>
      </c>
      <c r="B339" t="s">
        <v>495</v>
      </c>
      <c r="C339" t="s">
        <v>36</v>
      </c>
      <c r="G339" s="110">
        <v>35</v>
      </c>
      <c r="H339" s="111" t="s">
        <v>56</v>
      </c>
    </row>
    <row r="340" spans="1:8" ht="16.5">
      <c r="A340" s="1" t="s">
        <v>401</v>
      </c>
      <c r="B340" t="s">
        <v>492</v>
      </c>
      <c r="C340" t="s">
        <v>36</v>
      </c>
      <c r="G340" s="111">
        <v>36</v>
      </c>
      <c r="H340" s="111" t="s">
        <v>58</v>
      </c>
    </row>
    <row r="341" spans="1:8" ht="16.5">
      <c r="A341" s="1" t="s">
        <v>402</v>
      </c>
      <c r="B341" t="s">
        <v>499</v>
      </c>
      <c r="C341" t="s">
        <v>36</v>
      </c>
      <c r="G341" s="110">
        <v>37</v>
      </c>
      <c r="H341" s="111" t="s">
        <v>60</v>
      </c>
    </row>
    <row r="342" spans="1:8" ht="16.5">
      <c r="A342" s="1" t="s">
        <v>403</v>
      </c>
      <c r="B342" t="s">
        <v>487</v>
      </c>
      <c r="C342" t="s">
        <v>36</v>
      </c>
      <c r="G342" s="111">
        <v>38</v>
      </c>
      <c r="H342" s="111" t="s">
        <v>62</v>
      </c>
    </row>
    <row r="343" spans="1:8" ht="16.5">
      <c r="A343" s="1" t="s">
        <v>404</v>
      </c>
      <c r="B343" t="s">
        <v>490</v>
      </c>
      <c r="C343" t="s">
        <v>36</v>
      </c>
      <c r="G343" s="110">
        <v>39</v>
      </c>
      <c r="H343" s="111" t="s">
        <v>71</v>
      </c>
    </row>
    <row r="344" spans="1:8" ht="16.5">
      <c r="A344" s="1" t="s">
        <v>405</v>
      </c>
      <c r="B344" t="s">
        <v>60</v>
      </c>
      <c r="C344" t="s">
        <v>38</v>
      </c>
      <c r="G344" s="111">
        <v>40</v>
      </c>
      <c r="H344" s="111" t="s">
        <v>52</v>
      </c>
    </row>
    <row r="345" spans="1:8" ht="16.5">
      <c r="A345" s="1" t="s">
        <v>406</v>
      </c>
      <c r="B345" t="s">
        <v>62</v>
      </c>
      <c r="C345" t="s">
        <v>38</v>
      </c>
      <c r="G345" s="110">
        <v>41</v>
      </c>
      <c r="H345" s="111" t="s">
        <v>54</v>
      </c>
    </row>
    <row r="346" spans="1:8" ht="16.5">
      <c r="A346" s="1" t="s">
        <v>407</v>
      </c>
      <c r="B346" t="s">
        <v>495</v>
      </c>
      <c r="C346" t="s">
        <v>36</v>
      </c>
      <c r="G346" s="111">
        <v>42</v>
      </c>
      <c r="H346" s="111" t="s">
        <v>56</v>
      </c>
    </row>
    <row r="347" spans="1:8" ht="16.5">
      <c r="A347" s="1" t="s">
        <v>408</v>
      </c>
      <c r="B347" t="s">
        <v>492</v>
      </c>
      <c r="C347" t="s">
        <v>36</v>
      </c>
      <c r="G347" s="110">
        <v>74</v>
      </c>
      <c r="H347" s="111" t="s">
        <v>58</v>
      </c>
    </row>
    <row r="348" spans="1:8" ht="16.5">
      <c r="A348" s="1" t="s">
        <v>409</v>
      </c>
      <c r="B348" t="s">
        <v>499</v>
      </c>
      <c r="C348" t="s">
        <v>36</v>
      </c>
      <c r="G348" s="111">
        <v>75</v>
      </c>
      <c r="H348" s="111" t="s">
        <v>60</v>
      </c>
    </row>
    <row r="349" spans="1:8" ht="16.5">
      <c r="A349" s="1" t="s">
        <v>410</v>
      </c>
      <c r="B349" t="s">
        <v>487</v>
      </c>
      <c r="C349" t="s">
        <v>36</v>
      </c>
      <c r="G349" s="110">
        <v>76</v>
      </c>
      <c r="H349" s="111" t="s">
        <v>62</v>
      </c>
    </row>
    <row r="350" spans="1:8" ht="16.5">
      <c r="A350" s="1" t="s">
        <v>411</v>
      </c>
      <c r="B350" t="s">
        <v>490</v>
      </c>
      <c r="C350" t="s">
        <v>36</v>
      </c>
      <c r="G350" s="111">
        <v>77</v>
      </c>
      <c r="H350" s="111" t="s">
        <v>71</v>
      </c>
    </row>
    <row r="351" spans="1:8" ht="16.5">
      <c r="A351" s="1" t="s">
        <v>412</v>
      </c>
      <c r="B351" t="s">
        <v>60</v>
      </c>
      <c r="C351" t="s">
        <v>38</v>
      </c>
      <c r="G351" s="110">
        <v>78</v>
      </c>
      <c r="H351" s="111" t="s">
        <v>52</v>
      </c>
    </row>
    <row r="352" spans="1:8" ht="16.5">
      <c r="A352" s="1" t="s">
        <v>413</v>
      </c>
      <c r="B352" t="s">
        <v>62</v>
      </c>
      <c r="C352" t="s">
        <v>38</v>
      </c>
      <c r="G352" s="111">
        <v>79</v>
      </c>
      <c r="H352" s="111" t="s">
        <v>54</v>
      </c>
    </row>
    <row r="353" spans="1:8" ht="16.5">
      <c r="A353" s="1" t="s">
        <v>414</v>
      </c>
      <c r="B353" t="s">
        <v>495</v>
      </c>
      <c r="C353" t="s">
        <v>36</v>
      </c>
      <c r="G353" s="110">
        <v>80</v>
      </c>
      <c r="H353" s="111" t="s">
        <v>56</v>
      </c>
    </row>
    <row r="354" spans="1:3" ht="13.5">
      <c r="A354" s="1" t="s">
        <v>415</v>
      </c>
      <c r="B354" t="s">
        <v>492</v>
      </c>
      <c r="C354" t="s">
        <v>36</v>
      </c>
    </row>
    <row r="355" spans="1:3" ht="13.5">
      <c r="A355" s="1" t="s">
        <v>416</v>
      </c>
      <c r="B355" t="s">
        <v>499</v>
      </c>
      <c r="C355" t="s">
        <v>36</v>
      </c>
    </row>
    <row r="356" spans="1:3" ht="13.5">
      <c r="A356" s="1" t="s">
        <v>417</v>
      </c>
      <c r="B356" t="s">
        <v>487</v>
      </c>
      <c r="C356" t="s">
        <v>36</v>
      </c>
    </row>
    <row r="357" spans="1:3" ht="13.5">
      <c r="A357" s="1" t="s">
        <v>418</v>
      </c>
      <c r="B357" t="s">
        <v>490</v>
      </c>
      <c r="C357" t="s">
        <v>36</v>
      </c>
    </row>
    <row r="358" spans="1:3" ht="13.5">
      <c r="A358" s="1" t="s">
        <v>419</v>
      </c>
      <c r="B358" t="s">
        <v>60</v>
      </c>
      <c r="C358" t="s">
        <v>38</v>
      </c>
    </row>
    <row r="359" spans="1:3" ht="13.5">
      <c r="A359" s="1" t="s">
        <v>420</v>
      </c>
      <c r="B359" t="s">
        <v>62</v>
      </c>
      <c r="C359" t="s">
        <v>38</v>
      </c>
    </row>
    <row r="360" spans="1:3" ht="13.5">
      <c r="A360" s="1" t="s">
        <v>421</v>
      </c>
      <c r="B360" t="s">
        <v>495</v>
      </c>
      <c r="C360" t="s">
        <v>36</v>
      </c>
    </row>
    <row r="361" spans="1:3" ht="13.5">
      <c r="A361" s="1" t="s">
        <v>422</v>
      </c>
      <c r="B361" t="s">
        <v>492</v>
      </c>
      <c r="C361" t="s">
        <v>36</v>
      </c>
    </row>
    <row r="362" spans="1:3" ht="13.5">
      <c r="A362" s="1" t="s">
        <v>423</v>
      </c>
      <c r="B362" t="s">
        <v>499</v>
      </c>
      <c r="C362" t="s">
        <v>36</v>
      </c>
    </row>
    <row r="363" spans="1:3" ht="13.5">
      <c r="A363" s="1" t="s">
        <v>424</v>
      </c>
      <c r="B363" t="s">
        <v>487</v>
      </c>
      <c r="C363" t="s">
        <v>36</v>
      </c>
    </row>
    <row r="364" spans="1:3" ht="13.5">
      <c r="A364" s="1" t="s">
        <v>425</v>
      </c>
      <c r="B364" t="s">
        <v>490</v>
      </c>
      <c r="C364" t="s">
        <v>36</v>
      </c>
    </row>
    <row r="365" spans="1:3" ht="13.5">
      <c r="A365" s="1" t="s">
        <v>426</v>
      </c>
      <c r="B365" t="s">
        <v>60</v>
      </c>
      <c r="C365" t="s">
        <v>38</v>
      </c>
    </row>
    <row r="366" spans="1:3" ht="13.5">
      <c r="A366" s="1" t="s">
        <v>534</v>
      </c>
      <c r="B366" t="s">
        <v>62</v>
      </c>
      <c r="C366" t="s">
        <v>38</v>
      </c>
    </row>
  </sheetData>
  <sheetProtection/>
  <autoFilter ref="A1:J366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川村</dc:creator>
  <cp:keywords/>
  <dc:description/>
  <cp:lastModifiedBy>川村 体育協会</cp:lastModifiedBy>
  <cp:lastPrinted>2022-02-15T07:41:33Z</cp:lastPrinted>
  <dcterms:created xsi:type="dcterms:W3CDTF">2018-09-06T02:26:45Z</dcterms:created>
  <dcterms:modified xsi:type="dcterms:W3CDTF">2023-10-25T03:18:17Z</dcterms:modified>
  <cp:category/>
  <cp:version/>
  <cp:contentType/>
  <cp:contentStatus/>
</cp:coreProperties>
</file>